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tabRatio="744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9" sheetId="6" state="hidden" r:id="rId6"/>
    <sheet name="6." sheetId="7" r:id="rId7"/>
    <sheet name="7" sheetId="8" r:id="rId8"/>
    <sheet name="8." sheetId="9" r:id="rId9"/>
    <sheet name="9." sheetId="10" r:id="rId10"/>
    <sheet name="13" sheetId="11" state="hidden" r:id="rId11"/>
    <sheet name="14,15" sheetId="12" state="hidden" r:id="rId12"/>
    <sheet name="16" sheetId="13" state="hidden" r:id="rId13"/>
    <sheet name="6" sheetId="14" state="hidden" r:id="rId14"/>
  </sheets>
  <externalReferences>
    <externalReference r:id="rId17"/>
    <externalReference r:id="rId18"/>
    <externalReference r:id="rId19"/>
  </externalReferences>
  <definedNames>
    <definedName name="_xlnm._FilterDatabase" localSheetId="2" hidden="1">'3'!$A$7:$I$324</definedName>
    <definedName name="_xlnm._FilterDatabase" localSheetId="3" hidden="1">'4'!$A$7:$J$283</definedName>
    <definedName name="_xlnm._FilterDatabase" localSheetId="13" hidden="1">'6'!$A$7:$J$283</definedName>
  </definedNames>
  <calcPr fullCalcOnLoad="1" fullPrecision="0"/>
</workbook>
</file>

<file path=xl/comments3.xml><?xml version="1.0" encoding="utf-8"?>
<comments xmlns="http://schemas.openxmlformats.org/spreadsheetml/2006/main">
  <authors>
    <author>User02</author>
  </authors>
  <commentList>
    <comment ref="M150" authorId="0">
      <text>
        <r>
          <rPr>
            <b/>
            <sz val="8"/>
            <rFont val="Tahoma"/>
            <family val="2"/>
          </rPr>
          <t>User02:</t>
        </r>
        <r>
          <rPr>
            <sz val="8"/>
            <rFont val="Tahoma"/>
            <family val="2"/>
          </rPr>
          <t xml:space="preserve">
оплата труда
</t>
        </r>
      </text>
    </comment>
  </commentList>
</comments>
</file>

<file path=xl/comments5.xml><?xml version="1.0" encoding="utf-8"?>
<comments xmlns="http://schemas.openxmlformats.org/spreadsheetml/2006/main">
  <authors>
    <author>ZamGlav</author>
  </authors>
  <commentList>
    <comment ref="M15" authorId="0">
      <text>
        <r>
          <rPr>
            <b/>
            <sz val="8"/>
            <rFont val="Tahoma"/>
            <family val="2"/>
          </rPr>
          <t>ZamGlav:</t>
        </r>
        <r>
          <rPr>
            <sz val="8"/>
            <rFont val="Tahoma"/>
            <family val="2"/>
          </rPr>
          <t xml:space="preserve">
норматив
</t>
        </r>
      </text>
    </comment>
  </commentList>
</comments>
</file>

<file path=xl/sharedStrings.xml><?xml version="1.0" encoding="utf-8"?>
<sst xmlns="http://schemas.openxmlformats.org/spreadsheetml/2006/main" count="3529" uniqueCount="713">
  <si>
    <t>Основное мероприятие "Обеспечение эффективной защиты населения и территории сельского поселения от чрезвычайных ситуаций мирного и военного времени, других опасностей и происшествий, угрожающих их жизни, здоровью и имуществу, гражданская оборона"</t>
  </si>
  <si>
    <t>37 0 05 40050</t>
  </si>
  <si>
    <t>36 0 04 4М030</t>
  </si>
  <si>
    <t>91 0 00 40100</t>
  </si>
  <si>
    <t>Разработка документации по планировке территории</t>
  </si>
  <si>
    <t>91 0 00 4Н200</t>
  </si>
  <si>
    <t>Разработка программ комплексного развития транспортной инфраструктуры поселений</t>
  </si>
  <si>
    <t>Разработка программы комплексного развития социальной инфраструктуры</t>
  </si>
  <si>
    <t>91 0 00 4Н210</t>
  </si>
  <si>
    <t>Осуществление полномочий по созданию и организации деятельности административных комиссий</t>
  </si>
  <si>
    <t>Оценка рыночной стоимости муниципального имущества для целей реализации (или списания с баланса)</t>
  </si>
  <si>
    <t>36 0 04 4М080</t>
  </si>
  <si>
    <t>Содержание объектов незавершённого строительства</t>
  </si>
  <si>
    <t>91 0 00 40030</t>
  </si>
  <si>
    <t>35 0 00 00000</t>
  </si>
  <si>
    <t>35 0 01 00000</t>
  </si>
  <si>
    <t>35 0 01 L0200</t>
  </si>
  <si>
    <t>Муниципальная программа сельского поселения "Улучшение жилищных условий граждан" на 2016-2020 годы</t>
  </si>
  <si>
    <t>Основное мероприятие «Оказание социальной поддержки в обеспечении жильем молодых семей»</t>
  </si>
  <si>
    <t>Предоставление социальных выплат молодым семьям на приобретение (строительство) жилья (в рамках федеральной целевой программы "Жилище" на 2015- 2020 годы)</t>
  </si>
  <si>
    <t>33 0 00 00000</t>
  </si>
  <si>
    <t>33 1 00 00000</t>
  </si>
  <si>
    <t>Субвенции, передаваемые в  бюджеты муниципальных образований на осуществление  полномочий  по созданию и организации деятельности административных комиссий</t>
  </si>
  <si>
    <t>36 0 06 47290</t>
  </si>
  <si>
    <t>Выполнение функций по признанию в установленном порядке жилых помещений муниципального жилищного фонда непригодными для проживания</t>
  </si>
  <si>
    <t>Подпрограмма  "Развитие системы коммунально-инженерной инфраструктуры"</t>
  </si>
  <si>
    <t>33 1 02 00000</t>
  </si>
  <si>
    <t>33 1 02 4Ж010</t>
  </si>
  <si>
    <t>Содержание, капитальный ремонт и ремонт систем коммунального комплекса, находящихся в муниципальной собственности, а также бесхозяйных систем коммунального комплекса</t>
  </si>
  <si>
    <t>Основное мероприятие "Содержание и ремонт объектов коммунально-инженерной инфраструктуры"</t>
  </si>
  <si>
    <t>33 1 02 4Ж030</t>
  </si>
  <si>
    <t>33 2 00 00000</t>
  </si>
  <si>
    <t>Подпрограмма  "Проведение капитального ремонта и ликвидация аварийного жилищного фонда , находящегося на территории сельского поселения "</t>
  </si>
  <si>
    <t>33 2 01 00000</t>
  </si>
  <si>
    <t>Основное мероприятие «Капитальный ремонт и модернизация жилищного фонда»</t>
  </si>
  <si>
    <t>33 2 01 09601</t>
  </si>
  <si>
    <t>Обеспечение мероприятий по капитальному ремонту многоквартирных домов</t>
  </si>
  <si>
    <t>33 2 03 00000</t>
  </si>
  <si>
    <t xml:space="preserve">Основное мероприятие «Передача полномочий сельского поселения" </t>
  </si>
  <si>
    <t xml:space="preserve">33 2 03 47200 </t>
  </si>
  <si>
    <t>Выполнение функций заказчика по строительству объектов</t>
  </si>
  <si>
    <t>33 1 01 00000</t>
  </si>
  <si>
    <t>Основное мероприятие «Строительство (реконструкция) объектов общественной инфраструктуры муниципального значения, приобретение объектов недвижимости имущества в муниципальную собственность»</t>
  </si>
  <si>
    <t>33 1 01 47250</t>
  </si>
  <si>
    <t>Проектирование, строительство (реконструкция)  объектов общественной инфраструктуры муниципального значения</t>
  </si>
  <si>
    <t>37 0 02 00000</t>
  </si>
  <si>
    <t>Основное мероприятие "Финансовое обеспечение непредвиденных расходов, в том числе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ситуаций, за счет средств резервного фонда сельского поселения"</t>
  </si>
  <si>
    <t>37 0 02 4Б040</t>
  </si>
  <si>
    <t>37 0 03 00000</t>
  </si>
  <si>
    <t>Основное мероприятие "Первичные меры пожарной безопасности на территории сельского поселения"</t>
  </si>
  <si>
    <t>37 0 03 4Б050</t>
  </si>
  <si>
    <t>Обеспечение первичных мер пожарной безопасности</t>
  </si>
  <si>
    <t>37 0 05 00000</t>
  </si>
  <si>
    <t>Основное мероприятие "Обеспечение деятельности муниципальных казенных учреждений"</t>
  </si>
  <si>
    <t>37 0 06 00000</t>
  </si>
  <si>
    <t>37 0 06 47160</t>
  </si>
  <si>
    <t>Техническая паспортизация объектов недвижимого имущества с постановкой на государственный кадастровый учет и снятие с государственного кадастрового учета</t>
  </si>
  <si>
    <t>36 0 04 4М060</t>
  </si>
  <si>
    <t>36 0 04 4М070</t>
  </si>
  <si>
    <t>Содержание объектов имущества казны сельского поселения</t>
  </si>
  <si>
    <t>36 0 05 00000</t>
  </si>
  <si>
    <t>Основное мероприятие «Обеспечение деятельности органов местного самоуправления»</t>
  </si>
  <si>
    <t>36 0 05 4М080</t>
  </si>
  <si>
    <t>Глава сельского поселения</t>
  </si>
  <si>
    <t>36 0 05 40030</t>
  </si>
  <si>
    <t>36 0 05 51180</t>
  </si>
  <si>
    <t>Осуществление первичного воинского учета на территориях, где отсутствуют военные комиссариаты</t>
  </si>
  <si>
    <t>36 0 06 00000</t>
  </si>
  <si>
    <t>Основное мероприятие "Передача полномочий сельского поселения"</t>
  </si>
  <si>
    <t>36 0 06 47100</t>
  </si>
  <si>
    <t>36 0 06 47120</t>
  </si>
  <si>
    <t>36 0 06 47130</t>
  </si>
  <si>
    <t>36 0 06 47140</t>
  </si>
  <si>
    <t>36 0 06 47150</t>
  </si>
  <si>
    <t xml:space="preserve">91 0 00 00000 </t>
  </si>
  <si>
    <t>Подпрограмма  "Проведение капитального ремонта и ликвидация аварийного жилищного фонда, находящегося на территории сельского поселения"</t>
  </si>
  <si>
    <t>3.1</t>
  </si>
  <si>
    <t>3.2</t>
  </si>
  <si>
    <t>4.1</t>
  </si>
  <si>
    <t>4.2</t>
  </si>
  <si>
    <t>Итого</t>
  </si>
  <si>
    <t>№п\п</t>
  </si>
  <si>
    <t>33 1 02 4Ж050</t>
  </si>
  <si>
    <t>Аренда оборудования очистки воды (водоочистных комплексов) и сервисно-техническое обслуживание оборудования</t>
  </si>
  <si>
    <t>Расходы в рамках непрограммных направлений деятельности</t>
  </si>
  <si>
    <t>91 0 00 4Н040</t>
  </si>
  <si>
    <t>Пенсии за выслугу лет лицам, замещавшим муниципальные должности сельского поселения, муниципальным служащим сельского поселения</t>
  </si>
  <si>
    <t xml:space="preserve">91 0 00 4Н060 </t>
  </si>
  <si>
    <t>Предоставление субсидии на обеспечение деятельности Фонда молодежных инициатив Пермского муниципального района</t>
  </si>
  <si>
    <t>91 0 00 4Н070</t>
  </si>
  <si>
    <t>91 0 00 4Н080</t>
  </si>
  <si>
    <t>91 0 00 47110</t>
  </si>
  <si>
    <t>91 0 00 4Н090</t>
  </si>
  <si>
    <t>Резервный фонд администрации сельского поселения</t>
  </si>
  <si>
    <t>91 0 00 4Н100</t>
  </si>
  <si>
    <t>91 0 00 4Н110</t>
  </si>
  <si>
    <t>91 0 00 4Н130</t>
  </si>
  <si>
    <t>91 0 00 4Н120</t>
  </si>
  <si>
    <t>Содержание, капитальный ремонт и ремонт объектов коммунального комплекса</t>
  </si>
  <si>
    <t>Администрация Култаевского сельского поселения</t>
  </si>
  <si>
    <t>507</t>
  </si>
  <si>
    <t>Прочие субсидии</t>
  </si>
  <si>
    <t>Приложение 16</t>
  </si>
  <si>
    <t>к решению Совета депутатов</t>
  </si>
  <si>
    <t xml:space="preserve"> </t>
  </si>
  <si>
    <t>Перечень внутренних заимствований</t>
  </si>
  <si>
    <t>Получение муниципальным образованием бюджетных кредитов из бюджета Пермского муниципального района</t>
  </si>
  <si>
    <t>задолженность на начало финансового года</t>
  </si>
  <si>
    <t>1.2.</t>
  </si>
  <si>
    <t>привлечение средств в финансовом году</t>
  </si>
  <si>
    <t>1.3.</t>
  </si>
  <si>
    <t>погашение основной суммы задолженности в финансовом году</t>
  </si>
  <si>
    <t>Договоры о предоставлении муниципальных гарантий муниципальным образованием Култаевское сельское поселение</t>
  </si>
  <si>
    <t>предоставление муниципальных гарантий в соответсвии с заключёнными договорами</t>
  </si>
  <si>
    <t>исполнение обязательств в соответсвии с договорами о предоставлении муниципальных гарантий</t>
  </si>
  <si>
    <t>Подпрограмма  "Проведение капитального ремонта и ликвидация аварийного жилищного фонда, находящегося на территории сельского поселения "</t>
  </si>
  <si>
    <t>Государственная 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</si>
  <si>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</si>
  <si>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</si>
  <si>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</si>
  <si>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 или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</si>
  <si>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</si>
  <si>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</si>
  <si>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</si>
  <si>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</si>
  <si>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</si>
  <si>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Дотации на выравнивание бюджетной обеспеченности</t>
  </si>
  <si>
    <t>Составление протоколов об административных правонарушениях</t>
  </si>
  <si>
    <t>Социальная поддержка отдельных категорий граждан, работающих и проживающих в сельской местности и поселках городского типа (рабочих поселках) по оплате жилищно-коммунальных услуг</t>
  </si>
  <si>
    <t>ИТОГО ДОХОДОВ</t>
  </si>
  <si>
    <t>№ п/п</t>
  </si>
  <si>
    <t>Предоставление субсидий бюджетным, автономным учреждениям и иным некоммерческим организациям</t>
  </si>
  <si>
    <t>600</t>
  </si>
  <si>
    <t>0503</t>
  </si>
  <si>
    <t>Благоустройство</t>
  </si>
  <si>
    <t>Озеленение</t>
  </si>
  <si>
    <t>Наименование расходов</t>
  </si>
  <si>
    <t>местный бюджет</t>
  </si>
  <si>
    <t>2</t>
  </si>
  <si>
    <t>3</t>
  </si>
  <si>
    <t>программы</t>
  </si>
  <si>
    <t>субвенция</t>
  </si>
  <si>
    <t>межбюд. поселения</t>
  </si>
  <si>
    <t>1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</si>
  <si>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</si>
  <si>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</si>
  <si>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</si>
  <si>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</si>
  <si>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Вед</t>
  </si>
  <si>
    <t>Рз, ПР</t>
  </si>
  <si>
    <t>ЦСР</t>
  </si>
  <si>
    <t>ВР</t>
  </si>
  <si>
    <t xml:space="preserve">                                                                                         к  решению Совета депутатов</t>
  </si>
  <si>
    <t>0310</t>
  </si>
  <si>
    <t>Обеспечение противопожарной безопасности</t>
  </si>
  <si>
    <t>Членский взнос в Совет муниципальных образований</t>
  </si>
  <si>
    <t>100</t>
  </si>
  <si>
    <t>200</t>
  </si>
  <si>
    <t>800</t>
  </si>
  <si>
    <t>Иные бюджетные ассигнования</t>
  </si>
  <si>
    <t>1000</t>
  </si>
  <si>
    <t>Социальная политика</t>
  </si>
  <si>
    <t>1003</t>
  </si>
  <si>
    <t>0800</t>
  </si>
  <si>
    <t>0801</t>
  </si>
  <si>
    <t xml:space="preserve">Культура </t>
  </si>
  <si>
    <t>Физическая культура и спорт</t>
  </si>
  <si>
    <t>1 14 02053 10 0000 410</t>
  </si>
  <si>
    <t>1100</t>
  </si>
  <si>
    <t>1101</t>
  </si>
  <si>
    <t>Резервные фонды</t>
  </si>
  <si>
    <t>Другие общегосударственные вопросы</t>
  </si>
  <si>
    <t xml:space="preserve">                                                                                                               к  решению Совета депутатов</t>
  </si>
  <si>
    <t>Социальное обеспечение населения</t>
  </si>
  <si>
    <t>ВСЕГО РАСХОДОВ</t>
  </si>
  <si>
    <t>Сумма, тыс.руб.</t>
  </si>
  <si>
    <t>0700</t>
  </si>
  <si>
    <t>Образование</t>
  </si>
  <si>
    <t>Обработка угодий, засоренных борщевиком на землях в границах населенных пунктов сельского поселения</t>
  </si>
  <si>
    <t xml:space="preserve">34 2 01 4Д120 </t>
  </si>
  <si>
    <t>Проведение технической экспертизы возможности дальнейшей эксплуатации жилых домов</t>
  </si>
  <si>
    <t>33 2 01 4Ж090</t>
  </si>
  <si>
    <t>33 2 01 4Ж100</t>
  </si>
  <si>
    <t>Капитальный ремонт многоквартирных домов</t>
  </si>
  <si>
    <t>Выполнение функций по капитальному ремонту водохозяйственных объектов</t>
  </si>
  <si>
    <t>37 0 06 47220</t>
  </si>
  <si>
    <t>Информирование населения через средства массовой информации</t>
  </si>
  <si>
    <t>0300</t>
  </si>
  <si>
    <t>Уличное освещение</t>
  </si>
  <si>
    <t>Организация и содержание мест захоронения</t>
  </si>
  <si>
    <t>0100</t>
  </si>
  <si>
    <t>Общегосударственные вопросы</t>
  </si>
  <si>
    <t>0102 </t>
  </si>
  <si>
    <t>Выполнение передаваемых полномочий поселений на обеспечение обслуживания получателей средств бюджетов поселений</t>
  </si>
  <si>
    <t>0111</t>
  </si>
  <si>
    <t>Функционирование высшего должностного лица субъекта Российской Федерации и муниципального образования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</si>
  <si>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</si>
  <si>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</si>
  <si>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Межбюджетные трансферты</t>
  </si>
  <si>
    <t>500</t>
  </si>
  <si>
    <t>0400</t>
  </si>
  <si>
    <t>Национальная  экономика</t>
  </si>
  <si>
    <t>0502</t>
  </si>
  <si>
    <t>Коммунальное хозяйство</t>
  </si>
  <si>
    <t>стр-во</t>
  </si>
  <si>
    <t>ФСР</t>
  </si>
  <si>
    <t>0113</t>
  </si>
  <si>
    <t>Физическая культура</t>
  </si>
  <si>
    <t>Национальная безопасность и правоохранительная деятельность</t>
  </si>
  <si>
    <t>4</t>
  </si>
  <si>
    <t>0707</t>
  </si>
  <si>
    <t>Молодежная политика и оздоровление детей</t>
  </si>
  <si>
    <t>1 08 04020 01 0000 110</t>
  </si>
  <si>
    <t>1 11 05035 10 0000 120</t>
  </si>
  <si>
    <t>1 11 09045 10 0000 120</t>
  </si>
  <si>
    <t>Ремонт автомобильных дорог общего пользования местного значения сельских и городских поселений Пермского края, в том числе дворовых территорий многоквартирных домов, проездов к дворовым территориям многоквартирных домов</t>
  </si>
  <si>
    <t>34 1 01 2Т200</t>
  </si>
  <si>
    <t>34 1 01 SТ200</t>
  </si>
  <si>
    <t>код</t>
  </si>
  <si>
    <t>Наименование кода дохода бюджета</t>
  </si>
  <si>
    <t>Сумма (тыс.руб.)</t>
  </si>
  <si>
    <t>000</t>
  </si>
  <si>
    <t>100 00000 00 0000 000</t>
  </si>
  <si>
    <t>НАЛОГОВЫЕ И НЕНАЛОГОВЫЕ ДОХОДЫ</t>
  </si>
  <si>
    <t>101 00000 00 0000 000</t>
  </si>
  <si>
    <t>НАЛОГИ НА ПРИБЫЛЬ, ДОХОДЫ</t>
  </si>
  <si>
    <t xml:space="preserve">1 01 02000 01 0000 110 </t>
  </si>
  <si>
    <t>Налог на доходы физических лиц</t>
  </si>
  <si>
    <t>182</t>
  </si>
  <si>
    <t>106 00000 00 0000 000</t>
  </si>
  <si>
    <t>НАЛОГИ НА ИМУЩЕСТВО</t>
  </si>
  <si>
    <t xml:space="preserve">1 06 01000 00 0000 110 </t>
  </si>
  <si>
    <t>Налог на имущество физических лиц</t>
  </si>
  <si>
    <t>1 06 01030 10 0000 110</t>
  </si>
  <si>
    <t xml:space="preserve">1 06 06000 00 0000 110 </t>
  </si>
  <si>
    <t>Земельный налог</t>
  </si>
  <si>
    <t>108 00000 00 0000 000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</si>
  <si>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</si>
  <si>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</si>
  <si>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</si>
  <si>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</si>
  <si>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</si>
  <si>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Транспортный налог</t>
  </si>
  <si>
    <t>Транспортный налог с организаций</t>
  </si>
  <si>
    <t>1 06 04012 02 0000 110</t>
  </si>
  <si>
    <t>Транспортный налог с физических лиц</t>
  </si>
  <si>
    <t>1 06 04000 02 0000 110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</si>
  <si>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учреждений)</t>
  </si>
  <si>
    <t>91 0 00 40060</t>
  </si>
  <si>
    <t>Исполнение решений судов, вступивших в законную силу, оплата государственной пошлины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</si>
  <si>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</si>
  <si>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</si>
  <si>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Прочие безвозмездные  поступления в бюджеты сельских поселений</t>
  </si>
  <si>
    <t>36 0 06 47230</t>
  </si>
  <si>
    <t>Принятие решений о согласовании переустройства и перепланировки жилых помещений</t>
  </si>
  <si>
    <t>36 0 06 47240</t>
  </si>
  <si>
    <t>Принятие решений о переводе жилого помещения в нежилое помещение и нежилого помещения в жилое помещение</t>
  </si>
  <si>
    <t>37 0 04 00000</t>
  </si>
  <si>
    <t>Основное мероприятие "Предупреждение негативного воздействия вод и аварий на гидротехнических сооружениях, находящихся в муниципальной собственности"</t>
  </si>
  <si>
    <t>Реализация мероприятий в рамках федеральной целевой программы «Развитие водохозяйственного комплекса Российской Федерации в 2012-2020 годах» государственной программы Российской Федерации «Воспроизводство и использование природных ресурсов"</t>
  </si>
  <si>
    <t>37 0 04  L0160</t>
  </si>
  <si>
    <t>0406</t>
  </si>
  <si>
    <t>Водное хозяйство</t>
  </si>
  <si>
    <t xml:space="preserve">1 11 05020 10 0000 120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</si>
  <si>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</si>
  <si>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1 11 05025 10 0000 120 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</si>
  <si>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</si>
  <si>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</si>
  <si>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Реализация мероприятий федеральной целевой программы «Устойчивое развитие сельских территорий на 2014-2017 годы и на период до 2020 года»</t>
  </si>
  <si>
    <t>33 1 01 LO180</t>
  </si>
  <si>
    <t xml:space="preserve">Выполнение передаваемых полномочий по осуществлению внешнего муниципального финансового  контроля </t>
  </si>
  <si>
    <t>1 06 04011 02 0000 110</t>
  </si>
  <si>
    <t>0409</t>
  </si>
  <si>
    <t>Дорожное хозяйство (дорожные фонды)</t>
  </si>
  <si>
    <t>2.2.</t>
  </si>
  <si>
    <t>2.1.</t>
  </si>
  <si>
    <t xml:space="preserve">Культура, кинематография  </t>
  </si>
  <si>
    <t>Выполнение функций по запросу информации у организаций коммунального комплекса по вопросам применения тарифов и надбавок</t>
  </si>
  <si>
    <t>Проведение открытого конкурса по отбору управляющих организаций</t>
  </si>
  <si>
    <t xml:space="preserve">Выполнение функций по проведению проверок деятельности управляющих организаций </t>
  </si>
  <si>
    <t>Доходы от реализации иного имущества, находящегося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 в том числе казенных), в части реализации основных средств          по указанному имуществу</t>
  </si>
  <si>
    <t>Выполнение функций по осуществлению мониторинга кредиторской задолженности за коммунальные услуги и топливно-энергетические ресурсы</t>
  </si>
  <si>
    <t>Выполнение передаваемых полномочий поселений по осуществлению внешнего муниципального финансового контроля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</si>
  <si>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</si>
  <si>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</si>
  <si>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</si>
  <si>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</si>
  <si>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-</t>
  </si>
  <si>
    <t xml:space="preserve">Всего </t>
  </si>
  <si>
    <t>софинансирование ФЦП"Социальное развитие села до 2012 года" на улучшение жилищных условий граждан, проживающих в сельской местности</t>
  </si>
  <si>
    <t>софинансирование КЦП "Обеспечение жильем молодых семей"</t>
  </si>
  <si>
    <t>софин-ие ФЦП "Социальное развитие села до 2012 года" на улучшение жилищных условий</t>
  </si>
  <si>
    <t>выполнение части фнкций заказчика по строительству объектов</t>
  </si>
  <si>
    <t>финанси-рование инвести-ционных проектов</t>
  </si>
  <si>
    <t xml:space="preserve">Проведение открытого конкурса по отбору управляющих организаций </t>
  </si>
  <si>
    <t>Содержание автомобильных дорог и искусственных сооружений на них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</si>
  <si>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</si>
  <si>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</si>
  <si>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0200</t>
  </si>
  <si>
    <t>Национальная оборона</t>
  </si>
  <si>
    <t>0203</t>
  </si>
  <si>
    <t>Мобилизационная и вневойсковая подготовка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</si>
  <si>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</si>
  <si>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Первичные меры пожарной безопасности</t>
  </si>
  <si>
    <t>Ремонт автомобильных дорог и искусственных сооружений на них</t>
  </si>
  <si>
    <t>0501</t>
  </si>
  <si>
    <t>Жилищное хозяйство</t>
  </si>
  <si>
    <t>1001</t>
  </si>
  <si>
    <t>300</t>
  </si>
  <si>
    <t>Социальное обеспечение и иные выплаты населению</t>
  </si>
  <si>
    <t>Муниципальная программа сельского поселения "Развитие сферы культуры" на 2016-2020 годы</t>
  </si>
  <si>
    <t>Подпрограмма  «Обеспечение сохранности автомобильных дорог»</t>
  </si>
  <si>
    <t>Подпрограмма  «Благоустройство территории»</t>
  </si>
  <si>
    <t>Взносы на капитальный ремонт общего имущества в многоквартирных домах, в которых расположены жилые помещения, находящихся в собственности сельского поселения</t>
  </si>
  <si>
    <t>Пенсионное обеспечение</t>
  </si>
  <si>
    <t>Содержание и техническое обслуживание газопроводов и газового оборудования, находящихся в муниципальной собственности</t>
  </si>
  <si>
    <t>1 13 00000 00 0000 000</t>
  </si>
  <si>
    <t>ДОХОДЫ ОТ ОКАЗАНИЯ ПЛАТНЫХ УСЛУГ (РАБОТ) И КОМПЕНСАЦИИ ЗАТРАТ ГОСУДАРСТВА</t>
  </si>
  <si>
    <t>1 13 02000 00 0000 000</t>
  </si>
  <si>
    <t>Доходы от компенсации затрат государства</t>
  </si>
  <si>
    <t>Создание запасов продовольствия, медицинских средств индивидуальной защиты и иных средств</t>
  </si>
  <si>
    <t>Проектирование, 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</t>
  </si>
  <si>
    <t>33 1 01 40110</t>
  </si>
  <si>
    <t xml:space="preserve">Субвенции бюджетам сельских поселений на выполнение передаваемых полномочий субъектов Российской Федерации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</si>
  <si>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</si>
  <si>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 на имущество физических лиц, взимаемый по ставкам, применяемым             к объектам налогообложения, расположенным в границах сельских поселений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</si>
  <si>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</si>
  <si>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</si>
  <si>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</si>
  <si>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</si>
  <si>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</si>
  <si>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</si>
  <si>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</si>
  <si>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</si>
  <si>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Дотации бюджетам бюджетной системы Российской Федерации </t>
  </si>
  <si>
    <t>БЕЗВОЗМЕЗДНЫЕ  ПОСТУПЛЕНИЯ ОТ ДРУГИХ БЮДЖЕТОВ БЮДЖЕТНОЙ СИСТЕМЫ РОССИЙСКОЙ ФЕДЕРАЦИИ</t>
  </si>
  <si>
    <t xml:space="preserve">Субвенции бюджетам бюджетной системы Российской Федерации 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</si>
  <si>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</si>
  <si>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на осуществление первичного воинского учета на территориях, где отсутствуют военные комиссариаты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</si>
  <si>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</si>
  <si>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1.1.</t>
  </si>
  <si>
    <t>31 0 00 00000</t>
  </si>
  <si>
    <t>31 0 01 00000</t>
  </si>
  <si>
    <t>Основное мероприятие «Организация предоставления физкультурно-оздоровительных и спортивных услуг населению»</t>
  </si>
  <si>
    <t>31 0 01 40050</t>
  </si>
  <si>
    <t>Обеспечение деятельности (оказание услуг, выполнение работ) муниципальных учреждений (организаций)</t>
  </si>
  <si>
    <t>31 0 02 00000</t>
  </si>
  <si>
    <t>Основное мероприятие «Развитие массового спорта»</t>
  </si>
  <si>
    <t>31 0 02 40080</t>
  </si>
  <si>
    <t>Организация, проведение и участие в мероприятиях</t>
  </si>
  <si>
    <t>32 0 00 00000</t>
  </si>
  <si>
    <t>32 0 02 00000</t>
  </si>
  <si>
    <t>Основное мероприятие "Сохранение и развитие библиотечного дела"</t>
  </si>
  <si>
    <t>32 0 02 40050</t>
  </si>
  <si>
    <t>32 0 03 00000</t>
  </si>
  <si>
    <t>Основное мероприятие "Организация и проведение культурно-массовых мероприятий в области культурно-досуговой деятельности и библиотечного дела"</t>
  </si>
  <si>
    <t>32 0 03 40050</t>
  </si>
  <si>
    <t>32 0 03 40080</t>
  </si>
  <si>
    <t xml:space="preserve">32 0 05 00000 </t>
  </si>
  <si>
    <t>Основное мероприятие «Социальное обеспечение работников бюджетной сферы»</t>
  </si>
  <si>
    <t>Предоставление мер социальной поддержки отдельным категориям граждан, работающим в государственных и муниципальных учреждениях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</si>
  <si>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34 0 00 00000 </t>
  </si>
  <si>
    <t xml:space="preserve">34 1 00 00000 </t>
  </si>
  <si>
    <t xml:space="preserve">34 1 01 00000 </t>
  </si>
  <si>
    <t>Основное мероприятие «Приведение в нормативное состояние автомобильных дорог»</t>
  </si>
  <si>
    <t xml:space="preserve">34 1 01 4Д010 </t>
  </si>
  <si>
    <t>Закупка товаров, работ и услуг для обеспечения государственных (муниципальных) нужд</t>
  </si>
  <si>
    <t xml:space="preserve">34 1 01 4Д020 </t>
  </si>
  <si>
    <t xml:space="preserve">34 2 00 00000 </t>
  </si>
  <si>
    <t xml:space="preserve">34 2 01 00000 </t>
  </si>
  <si>
    <t>Основное мероприятие «Благоустройство»</t>
  </si>
  <si>
    <t xml:space="preserve">34 2 01 4Д070 </t>
  </si>
  <si>
    <t xml:space="preserve">34 2 01 4Д080 </t>
  </si>
  <si>
    <t xml:space="preserve">34 2 01 4Д090 </t>
  </si>
  <si>
    <t xml:space="preserve">34 2 01 4Д100 </t>
  </si>
  <si>
    <t>Организация сбора и вывоза бытовых отходов и мусора</t>
  </si>
  <si>
    <t xml:space="preserve">34 2 01 4Д110 </t>
  </si>
  <si>
    <t xml:space="preserve">36 0 00 00000 </t>
  </si>
  <si>
    <t>36 0 01 00000</t>
  </si>
  <si>
    <t>Основное мероприятие «Модернизация и закупка средств вычислительной и офисной техники»</t>
  </si>
  <si>
    <t>36 0 01 40030</t>
  </si>
  <si>
    <t>Содержание органов местного самоуправления сельского поселения</t>
  </si>
  <si>
    <t>36 0 02 00000</t>
  </si>
  <si>
    <t>Основное мероприятие "Поддержка работоспособности и совершенствование программного обеспечения"</t>
  </si>
  <si>
    <t>36 0 02 40030</t>
  </si>
  <si>
    <t>36 0 03 00000</t>
  </si>
  <si>
    <t>Основное мероприятие "Управление земельными ресурсами сельского поселения"</t>
  </si>
  <si>
    <t>36 0 03 4М010</t>
  </si>
  <si>
    <t>Проведение землеустроительных работ</t>
  </si>
  <si>
    <t>36 0 03 4М020</t>
  </si>
  <si>
    <t>Проведение кадастровых работ</t>
  </si>
  <si>
    <t>36 0 04 00000</t>
  </si>
  <si>
    <t>Основное мероприятие "Управление муниципальным имуществом сельского поселения"</t>
  </si>
  <si>
    <t>36 0 04 4М040</t>
  </si>
  <si>
    <t>Оценка рыночной стоимости права на заключение договора аренды муниципального имущества</t>
  </si>
  <si>
    <t>36 0 04 4М050</t>
  </si>
  <si>
    <t>1 05 03000 01 0000 110</t>
  </si>
  <si>
    <t>Единый сельскохозяйственный налог</t>
  </si>
  <si>
    <t>1 05 03010 01 0000 110</t>
  </si>
  <si>
    <t>1 05 00000 00 0000 000</t>
  </si>
  <si>
    <t>НАЛОГИ НА СОВОКУПНЫЙ ДОХОД</t>
  </si>
  <si>
    <t>400</t>
  </si>
  <si>
    <t>Капитальные вложения в объекты государственной (муниципальной) собственности</t>
  </si>
  <si>
    <t>0103</t>
  </si>
  <si>
    <t>Осуществление мероприятий по профилактике терроризма и экстремизма, и защиты от ЧС</t>
  </si>
  <si>
    <t>Организация благоустройства территории поселения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</si>
  <si>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</si>
  <si>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Совет депутатов Култаевского сельского поселения</t>
  </si>
  <si>
    <t>№</t>
  </si>
  <si>
    <t>Наименование</t>
  </si>
  <si>
    <t>32 0 01 00000</t>
  </si>
  <si>
    <t>Основное мероприятие "Сохранение и развитие традиционной народной культуры, нематериального культурного наследия народов сельского поселения"</t>
  </si>
  <si>
    <t>32 0 01 40050</t>
  </si>
  <si>
    <t>32 0 04 00000</t>
  </si>
  <si>
    <t>32 0 04 4К010</t>
  </si>
  <si>
    <t>Основное мероприятие "Развитие молодежной политики"</t>
  </si>
  <si>
    <t>37 0 00 00000</t>
  </si>
  <si>
    <t>37 0 01 00000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</si>
  <si>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</si>
  <si>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Администрирование государственных полномочий по организации проведения мероприятий по отлову, содержанию, эвтаназии и утилизации (кремации) умерших в период содержания и эвтаназированных безнадзорных животных</t>
  </si>
  <si>
    <t>0900</t>
  </si>
  <si>
    <t>Здравоохранение</t>
  </si>
  <si>
    <t>0907</t>
  </si>
  <si>
    <t>Санитарно-эпидемиологическое благополучие</t>
  </si>
  <si>
    <t>33 1 01 47200</t>
  </si>
  <si>
    <t>33 1 02 4Ж060</t>
  </si>
  <si>
    <t>Аренда оборудования очистки сточных вод (очистные сооружения) и сервисно-техническое обслуживание оборудования</t>
  </si>
  <si>
    <t>Средства самообложения граждан, зачисляемые в бюджеты сельских поселений</t>
  </si>
  <si>
    <t>Оказание содействия органам местного самоуправления муниципальных образований Пермского края в решении вопросов местного значения,осуществляемых с участием средств самообложения граждан</t>
  </si>
  <si>
    <t>Средства самообложения граждан</t>
  </si>
  <si>
    <t>ПРОЧИЕ НЕНАЛОГОВЫЕ ДОХОДЫ</t>
  </si>
  <si>
    <t>1 17 00000 00 0000 000</t>
  </si>
  <si>
    <t xml:space="preserve">32 0 05 2С180 </t>
  </si>
  <si>
    <t>36 0 05 2П040</t>
  </si>
  <si>
    <t>91 0 00 2П060</t>
  </si>
  <si>
    <t>91 0 00 2У090</t>
  </si>
  <si>
    <t>91 0 00 2У100</t>
  </si>
  <si>
    <t>34 2 01 2Р060</t>
  </si>
  <si>
    <t xml:space="preserve">507 </t>
  </si>
  <si>
    <t>Субсидии бюджетам бюджетной системы Российской Федерации (межбюджетные субсидии)</t>
  </si>
  <si>
    <t>0107</t>
  </si>
  <si>
    <t>Обеспечение проведения выборов и референдумов</t>
  </si>
  <si>
    <t>Софинансирование мероприятий по реализации социально значимых проектов территориального общественного самоуправления</t>
  </si>
  <si>
    <t>46 0 00 00000</t>
  </si>
  <si>
    <t>Закупка товаров, работ и услуг для обеспечения государственных (муниципальных) нужд, в том числе</t>
  </si>
  <si>
    <t xml:space="preserve">Муниципальная программа сельского поселения "Формирование современной городской среды" </t>
  </si>
  <si>
    <t>32 0 06 00000</t>
  </si>
  <si>
    <t>Основное мероприятие "Приведение в нормативное состояние учреждений культуры"</t>
  </si>
  <si>
    <t>34 1 01 SТ040</t>
  </si>
  <si>
    <t>Проведение выборов в  муниципальном образовании</t>
  </si>
  <si>
    <t>91 0 00 4Н060</t>
  </si>
  <si>
    <t>2 07 00000 00 0000 000</t>
  </si>
  <si>
    <t>Прочие безвозмездные поступления</t>
  </si>
  <si>
    <t>Прочие безвозмездные поступления в бюджеты сельских поселений</t>
  </si>
  <si>
    <t>91 0 00 SP070</t>
  </si>
  <si>
    <t>35 0 01 L4970</t>
  </si>
  <si>
    <t>Выполнение передаваемых полномочий поселений на осуществление функций организации и ведения бухгалтерского (бюджетного), статистического, налогового учета, отчетности и планирования</t>
  </si>
  <si>
    <t>Выплата материального стимулирования народным дружинникам за участие в охране общественного порядка</t>
  </si>
  <si>
    <t>37 0 01 2П020</t>
  </si>
  <si>
    <t>Субсидии на обеспечение жильем молодых семей в размере 30-35% средней (расчетной) стоимости жилья</t>
  </si>
  <si>
    <t>Субсидия на выплату материального стимулирования народным дружинникам за участие в охране общественного порядка</t>
  </si>
  <si>
    <t>дох</t>
  </si>
  <si>
    <t>усл</t>
  </si>
  <si>
    <t>Доходы, поступающие в порядке возмещения расходов, понесенных в связи с эксплуатацией имущества сельских поселений</t>
  </si>
  <si>
    <t>1 13 02065 10 0000 130</t>
  </si>
  <si>
    <t>2 02 30024 10 0000 150</t>
  </si>
  <si>
    <t>2 02 29999 10 0000 150</t>
  </si>
  <si>
    <t>2 02 35118 10 0000 150</t>
  </si>
  <si>
    <t>2 02 49999 10 0000 150</t>
  </si>
  <si>
    <t>2 07 05030 10 0000 150</t>
  </si>
  <si>
    <t xml:space="preserve">Муниципальная программа сельского поселения "Развитие физической культуры и спорта" </t>
  </si>
  <si>
    <t xml:space="preserve">Муниципальная программа сельского поселения "Развитие сферы культуры" </t>
  </si>
  <si>
    <t xml:space="preserve">Муниципальная программа сельского поселения "Обеспечение качественным жильем и услугами жилищно-коммунального хозяйства населения" </t>
  </si>
  <si>
    <t xml:space="preserve">Муниципальная  программа сельского поселения "Развитие дорожного хозяйства и благоустройство сельского поселения" </t>
  </si>
  <si>
    <t xml:space="preserve">Муниципальная программа сельского поселения "Улучшение жилищных условий граждан" </t>
  </si>
  <si>
    <t xml:space="preserve">Муниципальная  программа сельского поселения "Совершенствование муниципального управления" </t>
  </si>
  <si>
    <t xml:space="preserve">Муниципальная программа сельского поселения "Обеспечение безопасности населения и территории" </t>
  </si>
  <si>
    <t xml:space="preserve">Муниципальная  программа сельского поселения "Совершенствование муниципального управления"  </t>
  </si>
  <si>
    <t xml:space="preserve">Муниципальная программа сельского поселения "Обеспечение безопасности населения и территории"  </t>
  </si>
  <si>
    <t>Муниципальная программа сельского поселения "Обеспечение качественным жильем и услугами жилищно-коммунального хозяйства населения"</t>
  </si>
  <si>
    <t>Муниципальная программа сельского поселения "Развитие сферы культуры"</t>
  </si>
  <si>
    <t>Муниципальная программа сельского поселения "Развитие физической культуры и спорта"</t>
  </si>
  <si>
    <t xml:space="preserve">Муниципальная  программа сельского поселения «Развитие дорожного хозяйства и благоустройство сельского поселения" </t>
  </si>
  <si>
    <t xml:space="preserve">Муниципальная  программа «Развитие дорожного хозяйства и благоустройство сельского поселения" </t>
  </si>
  <si>
    <t>33 0 01 00000</t>
  </si>
  <si>
    <t>0314</t>
  </si>
  <si>
    <t>Другие вопросы в области национальной безопасности и правоохранительной деятельности</t>
  </si>
  <si>
    <t>Капитальный ремонт гидротехнических сооружений муниципальной собственности, бесхозяйных гидротехнических сооружений</t>
  </si>
  <si>
    <t>2 02 30024 00 0000 150</t>
  </si>
  <si>
    <t>2 02 30000 00 0000 150</t>
  </si>
  <si>
    <t>2 02 10000 00 0000 150</t>
  </si>
  <si>
    <t>Выполнение части полномочий по осуществлению внутреннего муниципального финансового контроля</t>
  </si>
  <si>
    <t>91 0 00 47170</t>
  </si>
  <si>
    <t>2 02 29999 00 0000 150</t>
  </si>
  <si>
    <t>2 02 20000 00 0000 150</t>
  </si>
  <si>
    <t>Организация отдыха детей в каникулярное время</t>
  </si>
  <si>
    <t>91 0 00 10150</t>
  </si>
  <si>
    <t>0505</t>
  </si>
  <si>
    <t>Другие вопросы в области жилищно-коммунального хозяйства</t>
  </si>
  <si>
    <t>2 02 49999 00 0000 150</t>
  </si>
  <si>
    <t>2 02 40000 00 0000 150</t>
  </si>
  <si>
    <t>Иные межбюджетные трансферты</t>
  </si>
  <si>
    <t xml:space="preserve">Прочие межбюджетные трансферты, передаваемые бюджетам
</t>
  </si>
  <si>
    <t>не более</t>
  </si>
  <si>
    <t>не менее</t>
  </si>
  <si>
    <t>2 07 05000 10 0000 150</t>
  </si>
  <si>
    <t>91 0 00 47180</t>
  </si>
  <si>
    <t>1 17 14030 10 0000 150</t>
  </si>
  <si>
    <t>за счёт субвенции из бюджета Пермского края</t>
  </si>
  <si>
    <t>за счёт местного средств</t>
  </si>
  <si>
    <t>2 02 20077 00 0000 150</t>
  </si>
  <si>
    <t xml:space="preserve">Субсидии бюджетам на софинансирование капитальных вложений в объекты муниципальной собственности
</t>
  </si>
  <si>
    <t>2 02 20077 10 0000 150</t>
  </si>
  <si>
    <t xml:space="preserve">Субсидии бюджетам сельских поселений на софинансирование капитальных вложений в объекты муниципальной собственности
</t>
  </si>
  <si>
    <t>33 0 01 SЖ330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</si>
  <si>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</si>
  <si>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1 16 00000 00 0000 000</t>
  </si>
  <si>
    <t>ШТРАФЫ, САНКЦИИ, ВОЗМЕЩЕНИЕ УЩЕРБА</t>
  </si>
  <si>
    <t>2022 год</t>
  </si>
  <si>
    <t>Сумма 2022 год, тыс.руб.</t>
  </si>
  <si>
    <t>34 1 04 47270</t>
  </si>
  <si>
    <t>Выполнение функций по проведению капитального ремонта и ремонта дорог, мостов</t>
  </si>
  <si>
    <t>34 1 04 00000</t>
  </si>
  <si>
    <t>Передача полномочий сельского поселения</t>
  </si>
  <si>
    <t>37 0 04  LO162</t>
  </si>
  <si>
    <t>Реализация мероприятий в рамках федеральной целевой программы «Развитие водохозяйственного комплекса Российской Федерации в 2012-2020 годах» государственной программы Российской Федерации «Воспроизводство и использование природных ресурсов» (капитальный ремонт гидротехнических сооружений муниципальной собственности, бесхозяйных гидротехнических сооружений)</t>
  </si>
  <si>
    <t>Реализация программ формирования современной городской среды</t>
  </si>
  <si>
    <t>1 03 02 231 01 0000 110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</si>
  <si>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</si>
  <si>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</si>
  <si>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</si>
  <si>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</si>
  <si>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</si>
  <si>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</si>
  <si>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Выполнение функций по организации благоустройства территории поселения в рамках реализации федерального проекта "Формирование комфортной городской среды"</t>
  </si>
  <si>
    <t>34 2 01 SP060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</si>
  <si>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</si>
  <si>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 нарушения муниципальных правовых актов</t>
  </si>
  <si>
    <t>Дотации бюджетам сельских поселений на выравнивание бюджетной                                                           обеспеченности из бюджетов муниципальных районов</t>
  </si>
  <si>
    <t>2 02 16001 10 0000 150</t>
  </si>
  <si>
    <t>2 02 16001 00 0000 150</t>
  </si>
  <si>
    <t>2 02 35118 00 0000 150</t>
  </si>
  <si>
    <t>1 17 14000 00 0000 150</t>
  </si>
  <si>
    <t>1 03 02 230 01 0000 110</t>
  </si>
  <si>
    <t>1 03 02 240 01 0000 110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</si>
  <si>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</si>
  <si>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</si>
  <si>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</si>
  <si>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</si>
  <si>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2023 год</t>
  </si>
  <si>
    <t>Сумма 2023 год, тыс.руб.</t>
  </si>
  <si>
    <t>2023 год   Сумма, тыс.руб.</t>
  </si>
  <si>
    <t>1 14 00000 00 0000 000</t>
  </si>
  <si>
    <t>ДОХОДЫ ОТ ПРОДАЖИ МАТЕРИАЛЬНЫХ И НЕМАТЕРИАЛЬНЫХ АКТИВОВ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</si>
  <si>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</si>
  <si>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</si>
  <si>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31 0 06 00000</t>
  </si>
  <si>
    <t>Основное мероприятие «Развитие инфраструктуры и материально-технической базы»</t>
  </si>
  <si>
    <t>31 0 06 SФ250</t>
  </si>
  <si>
    <t>Развитие лыжно-биатлонных комплексов в муниципальных образованиях Пермского края</t>
  </si>
  <si>
    <t>31 0 06 47370</t>
  </si>
  <si>
    <t>Выполнение функций в рамках реализации мероприятий, направленных на комплексное развитие сельских территорий</t>
  </si>
  <si>
    <t>34 2 01 47350</t>
  </si>
  <si>
    <t>Приложение 15</t>
  </si>
  <si>
    <t>1.</t>
  </si>
  <si>
    <t>Цели гарантирования</t>
  </si>
  <si>
    <t>2.</t>
  </si>
  <si>
    <t>2.3.</t>
  </si>
  <si>
    <t>2.4.</t>
  </si>
  <si>
    <t>Исполнение обязательств в плановом периоде в соответствии с договорами о предоставлении муниципальных гарантий Култаевского сельского поселения</t>
  </si>
  <si>
    <t>3.</t>
  </si>
  <si>
    <t>Объем бюджетных ассигнований, предусмотренный на исполнение гарантий по возможным гарантийным случаям</t>
  </si>
  <si>
    <t>4.</t>
  </si>
  <si>
    <t>Право регрессного требования</t>
  </si>
  <si>
    <t xml:space="preserve">Субсидия на выплату материального стимулирования народным дружинникам </t>
  </si>
  <si>
    <t>37 0 01 SП020</t>
  </si>
  <si>
    <t>Возникновение обязательств  в соответствии с договорами о предоставлении муниципальных гарантий Култаевского сельского поселения</t>
  </si>
  <si>
    <t>Остаток задолженности по предоставленным муниципальным гарантиям Култаевского сельского поселения по состоянию на 1 января текущего финансового года</t>
  </si>
  <si>
    <t xml:space="preserve">Предоставление муниципальных гарантий Култаевского сельского поселения </t>
  </si>
  <si>
    <t>Объем муниципального долга Култаевского сельского поселения в соответствии с договорами о предоставлении муниципальных гарантий Култаевского сельского поселения по состоянию на 1 января текущего финансового года</t>
  </si>
  <si>
    <t>Объем гарантии по направлению (цели)</t>
  </si>
  <si>
    <t>1.4.</t>
  </si>
  <si>
    <t>задолженность на конец финансового года</t>
  </si>
  <si>
    <t>2022 год, тыс.руб.</t>
  </si>
  <si>
    <t>2023 год, тыс.руб.</t>
  </si>
  <si>
    <t>0309</t>
  </si>
  <si>
    <t>0405</t>
  </si>
  <si>
    <t>Сельское хозяйство и рыболовство</t>
  </si>
  <si>
    <t>91 0 00 4Н220</t>
  </si>
  <si>
    <t>Исполнение обязательств по обслуживанию муниципального долга сельского поселения</t>
  </si>
  <si>
    <t>700</t>
  </si>
  <si>
    <t>Обслуживание государственного (муниципального) долга</t>
  </si>
  <si>
    <t>1300</t>
  </si>
  <si>
    <t>1301</t>
  </si>
  <si>
    <t>Обслуживание государственного (муниципального) внутреннего долга</t>
  </si>
  <si>
    <t>37 0 05 1У060</t>
  </si>
  <si>
    <t>Предоставление субсидий в целях софинансирования расходных обязательств, возникающих при выполнении полномочий органов местного самоуправления сельских поселений по решению вопросов местного значения</t>
  </si>
  <si>
    <t xml:space="preserve">Субсидии бюджетам субъектов Российской Федерации (муниципальных образований) из бюджета субъекта Российской Федерации (местного бюджета)
</t>
  </si>
  <si>
    <t>Субсидии бюджетам сельских поселений из местных бюджетов</t>
  </si>
  <si>
    <t>2 02 29900 10 0000 150</t>
  </si>
  <si>
    <t>2 02 29900 00 0000 150</t>
  </si>
  <si>
    <t>37 0 04  L0162</t>
  </si>
  <si>
    <t>2024 год</t>
  </si>
  <si>
    <t>2024 год   Сумма, тыс.руб.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</si>
  <si>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2023-2024 годы</t>
  </si>
  <si>
    <t>Ведомственная структура расходов бюджета на 2023-2024 годы</t>
  </si>
  <si>
    <t>Перечень и объемы  финансирования муниципальных программ Култаевского сельского поселения на 2022 год и период 2023-2024 годов</t>
  </si>
  <si>
    <t>Сумма 2024 год, тыс.руб.</t>
  </si>
  <si>
    <t>Иные межбюджетные трансферты, передаваемые из бюджета Култаевского сельского  поселения  в  бюджет Пермского муниципального района в 2022 году и плановом периоде 2023-2024 годов</t>
  </si>
  <si>
    <t>Программа муниципальных внутренних заимствований Култаевского сельского поселения на 2022 годы</t>
  </si>
  <si>
    <t>Программа муниципальных внутренних заимствований Култаевского сельского поселения на 2023-2024 годы</t>
  </si>
  <si>
    <t>2024 год, тыс.руб.</t>
  </si>
  <si>
    <t xml:space="preserve"> Программа муниципальных гарантий Култаевского сельского поселения на 2022 год и на плановый период 2023 и 2024 годы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</si>
  <si>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</si>
  <si>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 xml:space="preserve">49 0 00 00000 </t>
  </si>
  <si>
    <t>Муниципальная программа "Расселение аварийного жилищного фонда"</t>
  </si>
  <si>
    <t xml:space="preserve">49 0 01 00000 </t>
  </si>
  <si>
    <t>Основное мероприятие "Мероприятия по расселению аварийного жилищного фонда"</t>
  </si>
  <si>
    <t>49 0 01 47330</t>
  </si>
  <si>
    <t>Выполнение функций по реализации части мероприятий по переселению граждан из аварийного жилищного фонда, по расселению аварийного жилищного фонда, по сносу расселенных жилых домов и нежилых зданий (сооружений)</t>
  </si>
  <si>
    <t>49 0 01 47410</t>
  </si>
  <si>
    <t>Реализация мероприятий по обеспечению устойчивого сокращения непригодного для проживания жилого фонда</t>
  </si>
  <si>
    <t>49 0 01 1У060</t>
  </si>
  <si>
    <t xml:space="preserve">                                                                                         Приложение 9</t>
  </si>
  <si>
    <t>Приложение 13</t>
  </si>
  <si>
    <t>Приложение 14</t>
  </si>
  <si>
    <t>Организация мероприятий при осуществлении деятельности по обращению с животными без владельцев</t>
  </si>
  <si>
    <t xml:space="preserve">46 0 00 00000  </t>
  </si>
  <si>
    <t>Муниципальная программа «Формирование современной городской среды»</t>
  </si>
  <si>
    <t>46 0 03 00000</t>
  </si>
  <si>
    <t>46 0 03 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</si>
  <si>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</si>
  <si>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Проведение текущего и капитального ремонта муниципальных учреждений (организаций)</t>
  </si>
  <si>
    <t>32 0 06 4К040</t>
  </si>
  <si>
    <t>Основное мероприятие «Развитие и укрепление материально-технической базы муниципальных учреждений»</t>
  </si>
  <si>
    <t>32 0 08 00000</t>
  </si>
  <si>
    <t xml:space="preserve">                            от 17.12.2021  № 221</t>
  </si>
  <si>
    <t xml:space="preserve">   от 17.12.2021 № 221</t>
  </si>
  <si>
    <t>от 17.12.2021 № 221</t>
  </si>
  <si>
    <t>46 0 03 47340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</si>
  <si>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</si>
  <si>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</si>
  <si>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</si>
  <si>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госудасртвенная собственность на которые разграничена (за исключением земельных участков автономных и бюджетных учреждений)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</si>
  <si>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</si>
  <si>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 автономных  учреждений)</t>
  </si>
  <si>
    <t xml:space="preserve">                                                                                                               Приложение 6</t>
  </si>
  <si>
    <t xml:space="preserve">                            от            № </t>
  </si>
  <si>
    <t>Изменения в доходы  бюджета Култаевского сельского поселения на 2022 год</t>
  </si>
  <si>
    <t>Изменения в 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2022 год</t>
  </si>
  <si>
    <t xml:space="preserve">  2023 г.          Сумма (тыс.руб.)</t>
  </si>
  <si>
    <t xml:space="preserve">  2024г.          Сумма (тыс.руб.)</t>
  </si>
  <si>
    <t>1 01 02010 01 0000 110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</si>
  <si>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</si>
  <si>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(за исключением имущества муниципальных бюджетных и автономных учреждений)</t>
  </si>
  <si>
    <t>Изменения в доходы  бюджета Култаевского сельского поселения на 2023 и 2024 годы</t>
  </si>
  <si>
    <t>Изменения в 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2023-2024 годы</t>
  </si>
  <si>
    <t>Изменения в ведомственную структуру расходов бюджета на 2023-2024 годы</t>
  </si>
  <si>
    <t>Разработка и подготовка проектно-сметной документации по строительству и реконструкции (модернизации) очистных сооружений</t>
  </si>
  <si>
    <t>Выполнению функций заказчика по строительству объекта</t>
  </si>
  <si>
    <t xml:space="preserve">                                                                                         Приложение 7</t>
  </si>
  <si>
    <t xml:space="preserve">                                                                                           Приложение 2</t>
  </si>
  <si>
    <t xml:space="preserve">                                                                                                       Приложение 3</t>
  </si>
  <si>
    <t xml:space="preserve">                                                                                                               Приложение 4</t>
  </si>
  <si>
    <t xml:space="preserve">                                                                                            Приложение 5</t>
  </si>
  <si>
    <t>34 1 04 47320</t>
  </si>
  <si>
    <t>46 0 03 47460</t>
  </si>
  <si>
    <t>Разработка проекта на обеспечение освещения в рамках формирования комфортной городской среды</t>
  </si>
  <si>
    <t>33 0 06 00000</t>
  </si>
  <si>
    <t>33 0 01 SЭ100</t>
  </si>
  <si>
    <t>Выполнение функций заказчика по строительству объекта</t>
  </si>
  <si>
    <t>33 0 06 47200</t>
  </si>
  <si>
    <t>ВСЕГО</t>
  </si>
  <si>
    <t>1.1.2.</t>
  </si>
  <si>
    <t>Содержание  автомобильных дорог и искусственных сооружений на них</t>
  </si>
  <si>
    <t>1.1.1.</t>
  </si>
  <si>
    <t>Приведение в нормативное состояние автомобильных дорог Култаевского сельского поселения:</t>
  </si>
  <si>
    <t>в том числе:</t>
  </si>
  <si>
    <t xml:space="preserve">Муниципальная программа сельского поселения "Развитие дорожного хозяйства и благоустройство сельского поселения" </t>
  </si>
  <si>
    <t>2024 год сумма тыс.руб.</t>
  </si>
  <si>
    <t>2023  год сумма тыс.руб.</t>
  </si>
  <si>
    <t>Наименование   расходов</t>
  </si>
  <si>
    <t>№ 
п/п</t>
  </si>
  <si>
    <t>Распределение средств дорожного фонда Култаевского сельского поселения на 2023-2024 годы</t>
  </si>
  <si>
    <t xml:space="preserve"> к решению Совета депутатов</t>
  </si>
  <si>
    <t xml:space="preserve">     Приложение 12</t>
  </si>
  <si>
    <t xml:space="preserve">Сумма,
 тыс.рублей </t>
  </si>
  <si>
    <t>Распределение средств дорожного фонда Култаевского сельского поселения на 2022 год</t>
  </si>
  <si>
    <t xml:space="preserve">     Приложение 8</t>
  </si>
  <si>
    <t>Приложение 9</t>
  </si>
  <si>
    <t>Приложение 6</t>
  </si>
  <si>
    <t>Изменения в ведомственную структуру расходов бюджета на 2022 год</t>
  </si>
  <si>
    <t>Передача полномочий по ремонту автомобильных дорог и искуственных сооружений на них</t>
  </si>
  <si>
    <t>32 0 08 4К050</t>
  </si>
  <si>
    <t>Прочие мероприятия по приведению муниципальных учреждений (организаций) в нормативное состояние</t>
  </si>
  <si>
    <t>Мероприятия по проведению инженерно-гидрогеологических изысканий и бурению скважин питьевого водоснабжения</t>
  </si>
  <si>
    <t>36 0 03 4М170</t>
  </si>
  <si>
    <t>1 16 10100 10 0000 140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</si>
  <si>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</si>
  <si>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                                                                                                       к решению Думы Пермского муниципального округа</t>
  </si>
  <si>
    <t xml:space="preserve">                            от 22.12.2022 № 75-п </t>
  </si>
  <si>
    <t xml:space="preserve">                                                                         к решению Думы Пермского муниципального округа</t>
  </si>
  <si>
    <t xml:space="preserve">                                                                                           к решению Думы Пермского мунуипального округа</t>
  </si>
  <si>
    <t xml:space="preserve">                            от 22.12.2022 № 75-п</t>
  </si>
  <si>
    <t xml:space="preserve">                                                                                                               к  решению Думы Пермского муниципального округа</t>
  </si>
  <si>
    <t xml:space="preserve">                                                                                            к решению Думы Пермского муниципального округа</t>
  </si>
  <si>
    <t xml:space="preserve">                                                                                         к  решению Думы Пермского муниципального округа</t>
  </si>
  <si>
    <t xml:space="preserve">                                                                                      от 22.12.2022 № 75-п</t>
  </si>
  <si>
    <t xml:space="preserve"> к решению Думы Пермского муниципального округа</t>
  </si>
  <si>
    <t xml:space="preserve">   от 22.12.2022 № 75-п </t>
  </si>
  <si>
    <t>к решению Думы Пермского муниципального округа</t>
  </si>
  <si>
    <t>от 22.12.2022 № 75-п</t>
  </si>
  <si>
    <t xml:space="preserve">                                                                                                                                               Приложение 1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</si>
</sst>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_р_._-;\-* #,##0_р_._-;_-* &quot;-&quot;??_р_._-;_-@_-"/>
    <numFmt numFmtId="189" formatCode="0.0"/>
    <numFmt numFmtId="190" formatCode="0.000"/>
    <numFmt numFmtId="191" formatCode="#,##0.0"/>
    <numFmt numFmtId="192" formatCode="_(* #,##0.0_);_(* \(#,##0.0\);_(* &quot;-&quot;??_);_(@_)"/>
    <numFmt numFmtId="193" formatCode="_-* #,##0.0_р_._-;\-* #,##0.0_р_._-;_-* &quot;-&quot;?_р_.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_р_.;\-#,##0.0_р_."/>
    <numFmt numFmtId="199" formatCode="000"/>
    <numFmt numFmtId="200" formatCode="_-* #,##0.0_р_._-;\-* #,##0.0_р_._-;_-* &quot;-&quot;??_р_._-;_-@_-"/>
    <numFmt numFmtId="201" formatCode="0.0000"/>
    <numFmt numFmtId="202" formatCode="_-* #,##0.000_р_._-;\-* #,##0.000_р_._-;_-* &quot;-&quot;???_р_._-;_-@_-"/>
    <numFmt numFmtId="203" formatCode="?"/>
    <numFmt numFmtId="204" formatCode="#,##0.0_р_."/>
    <numFmt numFmtId="205" formatCode="#,##0.000_р_."/>
    <numFmt numFmtId="206" formatCode="#,##0.00_ ;\-#,##0.00\ "/>
    <numFmt numFmtId="207" formatCode="_(* #,##0.000_);_(* \(#,##0.000\);_(* &quot;-&quot;??_);_(@_)"/>
    <numFmt numFmtId="208" formatCode="0000"/>
    <numFmt numFmtId="209" formatCode="000000"/>
    <numFmt numFmtId="210" formatCode="0.000000"/>
    <numFmt numFmtId="211" formatCode="0.00000"/>
    <numFmt numFmtId="212" formatCode="0.00000000"/>
    <numFmt numFmtId="213" formatCode="0.0000000"/>
    <numFmt numFmtId="214" formatCode="#,##0.000_р_.;\-#,##0.000_р_."/>
    <numFmt numFmtId="215" formatCode="#,##0.000"/>
    <numFmt numFmtId="216" formatCode="[$-FC19]d\ mmmm\ yyyy\ &quot;г.&quot;"/>
    <numFmt numFmtId="217" formatCode="0.00000000000000000000"/>
    <numFmt numFmtId="218" formatCode="0.0000000000000000"/>
    <numFmt numFmtId="219" formatCode="0.00000000000000"/>
    <numFmt numFmtId="220" formatCode="0.000000000"/>
  </numFmts>
  <fonts count="62"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u val="single"/>
      <sz val="10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63"/>
      <name val="Times New Roman"/>
      <family val="1"/>
    </font>
    <font>
      <b/>
      <sz val="10"/>
      <name val="Arial"/>
      <family val="2"/>
    </font>
    <font>
      <sz val="9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" fontId="11" fillId="0" borderId="1" applyNumberFormat="0" applyProtection="0">
      <alignment horizontal="right" vertical="center"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1" fillId="3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7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7" fillId="33" borderId="0" applyNumberFormat="0" applyBorder="0" applyAlignment="0" applyProtection="0"/>
  </cellStyleXfs>
  <cellXfs count="505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2" fontId="3" fillId="0" borderId="0" xfId="0" applyNumberFormat="1" applyFont="1" applyFill="1" applyAlignment="1">
      <alignment horizontal="left" vertical="center"/>
    </xf>
    <xf numFmtId="190" fontId="3" fillId="0" borderId="0" xfId="0" applyNumberFormat="1" applyFont="1" applyFill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90" fontId="3" fillId="0" borderId="0" xfId="0" applyNumberFormat="1" applyFont="1" applyFill="1" applyBorder="1" applyAlignment="1">
      <alignment horizontal="center" vertical="center"/>
    </xf>
    <xf numFmtId="189" fontId="3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9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190" fontId="3" fillId="34" borderId="11" xfId="0" applyNumberFormat="1" applyFont="1" applyFill="1" applyBorder="1" applyAlignment="1">
      <alignment horizontal="center" vertical="center"/>
    </xf>
    <xf numFmtId="190" fontId="3" fillId="35" borderId="11" xfId="0" applyNumberFormat="1" applyFont="1" applyFill="1" applyBorder="1" applyAlignment="1">
      <alignment horizontal="center" vertical="center"/>
    </xf>
    <xf numFmtId="190" fontId="3" fillId="34" borderId="11" xfId="0" applyNumberFormat="1" applyFont="1" applyFill="1" applyBorder="1" applyAlignment="1">
      <alignment horizontal="center" vertical="center" wrapText="1"/>
    </xf>
    <xf numFmtId="190" fontId="3" fillId="35" borderId="11" xfId="0" applyNumberFormat="1" applyFont="1" applyFill="1" applyBorder="1" applyAlignment="1">
      <alignment horizontal="center" vertical="center" wrapText="1"/>
    </xf>
    <xf numFmtId="190" fontId="3" fillId="36" borderId="11" xfId="0" applyNumberFormat="1" applyFont="1" applyFill="1" applyBorder="1" applyAlignment="1">
      <alignment horizontal="center" vertical="center"/>
    </xf>
    <xf numFmtId="189" fontId="3" fillId="34" borderId="11" xfId="0" applyNumberFormat="1" applyFont="1" applyFill="1" applyBorder="1" applyAlignment="1">
      <alignment horizontal="center" vertical="center"/>
    </xf>
    <xf numFmtId="189" fontId="3" fillId="35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37" borderId="11" xfId="0" applyFont="1" applyFill="1" applyBorder="1" applyAlignment="1">
      <alignment horizontal="center" vertical="center" wrapText="1"/>
    </xf>
    <xf numFmtId="190" fontId="3" fillId="37" borderId="11" xfId="0" applyNumberFormat="1" applyFont="1" applyFill="1" applyBorder="1" applyAlignment="1">
      <alignment horizontal="center" vertical="center"/>
    </xf>
    <xf numFmtId="190" fontId="3" fillId="38" borderId="11" xfId="0" applyNumberFormat="1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top" wrapText="1"/>
    </xf>
    <xf numFmtId="190" fontId="3" fillId="36" borderId="11" xfId="0" applyNumberFormat="1" applyFont="1" applyFill="1" applyBorder="1" applyAlignment="1">
      <alignment horizontal="center" wrapText="1"/>
    </xf>
    <xf numFmtId="190" fontId="3" fillId="37" borderId="11" xfId="0" applyNumberFormat="1" applyFont="1" applyFill="1" applyBorder="1" applyAlignment="1">
      <alignment horizontal="center" wrapText="1"/>
    </xf>
    <xf numFmtId="190" fontId="3" fillId="38" borderId="11" xfId="0" applyNumberFormat="1" applyFont="1" applyFill="1" applyBorder="1" applyAlignment="1">
      <alignment horizontal="center" wrapText="1"/>
    </xf>
    <xf numFmtId="0" fontId="3" fillId="39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40" borderId="12" xfId="0" applyFont="1" applyFill="1" applyBorder="1" applyAlignment="1">
      <alignment horizontal="center" vertical="center" wrapText="1"/>
    </xf>
    <xf numFmtId="0" fontId="3" fillId="39" borderId="0" xfId="0" applyFont="1" applyFill="1" applyAlignment="1">
      <alignment horizontal="center" vertical="center"/>
    </xf>
    <xf numFmtId="0" fontId="3" fillId="40" borderId="0" xfId="0" applyFont="1" applyFill="1" applyAlignment="1">
      <alignment horizontal="center" vertical="center"/>
    </xf>
    <xf numFmtId="189" fontId="2" fillId="37" borderId="11" xfId="0" applyNumberFormat="1" applyFont="1" applyFill="1" applyBorder="1" applyAlignment="1">
      <alignment horizontal="center" vertical="center"/>
    </xf>
    <xf numFmtId="189" fontId="2" fillId="38" borderId="11" xfId="0" applyNumberFormat="1" applyFont="1" applyFill="1" applyBorder="1" applyAlignment="1">
      <alignment horizontal="center" vertical="center"/>
    </xf>
    <xf numFmtId="189" fontId="2" fillId="41" borderId="11" xfId="0" applyNumberFormat="1" applyFont="1" applyFill="1" applyBorder="1" applyAlignment="1">
      <alignment horizontal="center" vertical="center"/>
    </xf>
    <xf numFmtId="190" fontId="3" fillId="39" borderId="11" xfId="0" applyNumberFormat="1" applyFont="1" applyFill="1" applyBorder="1" applyAlignment="1">
      <alignment horizontal="center" vertical="center"/>
    </xf>
    <xf numFmtId="190" fontId="3" fillId="40" borderId="11" xfId="0" applyNumberFormat="1" applyFont="1" applyFill="1" applyBorder="1" applyAlignment="1">
      <alignment horizontal="center" vertical="center"/>
    </xf>
    <xf numFmtId="190" fontId="3" fillId="39" borderId="13" xfId="0" applyNumberFormat="1" applyFont="1" applyFill="1" applyBorder="1" applyAlignment="1">
      <alignment horizontal="center" vertical="center" wrapText="1"/>
    </xf>
    <xf numFmtId="190" fontId="3" fillId="40" borderId="12" xfId="0" applyNumberFormat="1" applyFont="1" applyFill="1" applyBorder="1" applyAlignment="1">
      <alignment horizontal="center" vertical="center" wrapText="1"/>
    </xf>
    <xf numFmtId="190" fontId="3" fillId="39" borderId="13" xfId="0" applyNumberFormat="1" applyFont="1" applyFill="1" applyBorder="1" applyAlignment="1">
      <alignment horizontal="center" vertical="center"/>
    </xf>
    <xf numFmtId="190" fontId="3" fillId="40" borderId="12" xfId="0" applyNumberFormat="1" applyFont="1" applyFill="1" applyBorder="1" applyAlignment="1">
      <alignment horizontal="center" vertical="center"/>
    </xf>
    <xf numFmtId="189" fontId="3" fillId="39" borderId="11" xfId="0" applyNumberFormat="1" applyFont="1" applyFill="1" applyBorder="1" applyAlignment="1">
      <alignment horizontal="center" vertical="center"/>
    </xf>
    <xf numFmtId="189" fontId="3" fillId="40" borderId="11" xfId="0" applyNumberFormat="1" applyFont="1" applyFill="1" applyBorder="1" applyAlignment="1">
      <alignment horizontal="center" vertical="center"/>
    </xf>
    <xf numFmtId="189" fontId="2" fillId="36" borderId="11" xfId="0" applyNumberFormat="1" applyFont="1" applyFill="1" applyBorder="1" applyAlignment="1">
      <alignment horizontal="center" vertical="center"/>
    </xf>
    <xf numFmtId="189" fontId="2" fillId="39" borderId="11" xfId="0" applyNumberFormat="1" applyFont="1" applyFill="1" applyBorder="1" applyAlignment="1">
      <alignment horizontal="center" vertical="center"/>
    </xf>
    <xf numFmtId="189" fontId="2" fillId="34" borderId="11" xfId="0" applyNumberFormat="1" applyFont="1" applyFill="1" applyBorder="1" applyAlignment="1">
      <alignment horizontal="center" vertical="center"/>
    </xf>
    <xf numFmtId="189" fontId="2" fillId="40" borderId="11" xfId="0" applyNumberFormat="1" applyFont="1" applyFill="1" applyBorder="1" applyAlignment="1">
      <alignment horizontal="center" vertical="center"/>
    </xf>
    <xf numFmtId="189" fontId="3" fillId="0" borderId="0" xfId="0" applyNumberFormat="1" applyFont="1" applyFill="1" applyAlignment="1">
      <alignment horizontal="center" vertical="center"/>
    </xf>
    <xf numFmtId="190" fontId="3" fillId="42" borderId="11" xfId="0" applyNumberFormat="1" applyFont="1" applyFill="1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 wrapText="1"/>
    </xf>
    <xf numFmtId="0" fontId="3" fillId="43" borderId="11" xfId="0" applyFont="1" applyFill="1" applyBorder="1" applyAlignment="1">
      <alignment horizontal="center" vertical="center" wrapText="1"/>
    </xf>
    <xf numFmtId="0" fontId="3" fillId="41" borderId="12" xfId="0" applyFont="1" applyFill="1" applyBorder="1" applyAlignment="1">
      <alignment horizontal="center" vertical="center" wrapText="1"/>
    </xf>
    <xf numFmtId="0" fontId="10" fillId="42" borderId="14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/>
    </xf>
    <xf numFmtId="0" fontId="10" fillId="43" borderId="14" xfId="0" applyFont="1" applyFill="1" applyBorder="1" applyAlignment="1">
      <alignment horizontal="center" vertical="center"/>
    </xf>
    <xf numFmtId="0" fontId="10" fillId="38" borderId="14" xfId="0" applyFont="1" applyFill="1" applyBorder="1" applyAlignment="1">
      <alignment horizontal="center" vertical="center"/>
    </xf>
    <xf numFmtId="0" fontId="10" fillId="41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89" fontId="2" fillId="42" borderId="11" xfId="0" applyNumberFormat="1" applyFont="1" applyFill="1" applyBorder="1" applyAlignment="1">
      <alignment horizontal="center" vertical="center"/>
    </xf>
    <xf numFmtId="189" fontId="2" fillId="43" borderId="11" xfId="0" applyNumberFormat="1" applyFont="1" applyFill="1" applyBorder="1" applyAlignment="1">
      <alignment horizontal="center" vertical="center"/>
    </xf>
    <xf numFmtId="190" fontId="3" fillId="43" borderId="11" xfId="0" applyNumberFormat="1" applyFont="1" applyFill="1" applyBorder="1" applyAlignment="1">
      <alignment horizontal="center" vertical="center"/>
    </xf>
    <xf numFmtId="190" fontId="3" fillId="41" borderId="12" xfId="0" applyNumberFormat="1" applyFont="1" applyFill="1" applyBorder="1" applyAlignment="1">
      <alignment horizontal="center" vertical="center"/>
    </xf>
    <xf numFmtId="190" fontId="3" fillId="42" borderId="11" xfId="0" applyNumberFormat="1" applyFont="1" applyFill="1" applyBorder="1" applyAlignment="1">
      <alignment horizontal="center" wrapText="1"/>
    </xf>
    <xf numFmtId="190" fontId="3" fillId="43" borderId="11" xfId="0" applyNumberFormat="1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/>
    </xf>
    <xf numFmtId="189" fontId="2" fillId="35" borderId="11" xfId="0" applyNumberFormat="1" applyFont="1" applyFill="1" applyBorder="1" applyAlignment="1">
      <alignment horizontal="center" vertical="center"/>
    </xf>
    <xf numFmtId="0" fontId="3" fillId="44" borderId="11" xfId="0" applyFont="1" applyFill="1" applyBorder="1" applyAlignment="1">
      <alignment horizontal="center" vertical="center" wrapText="1"/>
    </xf>
    <xf numFmtId="0" fontId="3" fillId="44" borderId="0" xfId="0" applyFont="1" applyFill="1" applyAlignment="1">
      <alignment horizontal="center" vertical="center"/>
    </xf>
    <xf numFmtId="189" fontId="2" fillId="44" borderId="11" xfId="0" applyNumberFormat="1" applyFont="1" applyFill="1" applyBorder="1" applyAlignment="1">
      <alignment horizontal="center" vertical="center"/>
    </xf>
    <xf numFmtId="190" fontId="3" fillId="44" borderId="11" xfId="0" applyNumberFormat="1" applyFont="1" applyFill="1" applyBorder="1" applyAlignment="1">
      <alignment horizontal="center" vertical="center"/>
    </xf>
    <xf numFmtId="190" fontId="3" fillId="44" borderId="11" xfId="0" applyNumberFormat="1" applyFont="1" applyFill="1" applyBorder="1" applyAlignment="1">
      <alignment horizontal="center" vertical="center" wrapText="1"/>
    </xf>
    <xf numFmtId="189" fontId="3" fillId="44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49" fontId="3" fillId="0" borderId="0" xfId="62" applyNumberFormat="1" applyFont="1">
      <alignment/>
      <protection/>
    </xf>
    <xf numFmtId="0" fontId="3" fillId="0" borderId="0" xfId="62" applyFont="1">
      <alignment/>
      <protection/>
    </xf>
    <xf numFmtId="49" fontId="3" fillId="0" borderId="0" xfId="62" applyNumberFormat="1" applyFont="1" applyAlignment="1">
      <alignment horizontal="right"/>
      <protection/>
    </xf>
    <xf numFmtId="0" fontId="15" fillId="0" borderId="0" xfId="62" applyFont="1">
      <alignment/>
      <protection/>
    </xf>
    <xf numFmtId="49" fontId="3" fillId="0" borderId="0" xfId="62" applyNumberFormat="1" applyFont="1" applyAlignment="1">
      <alignment horizontal="center"/>
      <protection/>
    </xf>
    <xf numFmtId="0" fontId="14" fillId="0" borderId="0" xfId="63">
      <alignment/>
      <protection/>
    </xf>
    <xf numFmtId="0" fontId="3" fillId="0" borderId="11" xfId="0" applyFont="1" applyFill="1" applyBorder="1" applyAlignment="1">
      <alignment vertical="top" wrapText="1"/>
    </xf>
    <xf numFmtId="0" fontId="13" fillId="0" borderId="11" xfId="62" applyFont="1" applyBorder="1" applyAlignment="1">
      <alignment horizontal="center" vertical="center" wrapText="1"/>
      <protection/>
    </xf>
    <xf numFmtId="0" fontId="12" fillId="0" borderId="11" xfId="62" applyFont="1" applyBorder="1" applyAlignment="1">
      <alignment horizontal="left" vertical="top" wrapText="1"/>
      <protection/>
    </xf>
    <xf numFmtId="0" fontId="12" fillId="0" borderId="11" xfId="62" applyFont="1" applyBorder="1" applyAlignment="1">
      <alignment horizontal="justify" vertical="top" wrapText="1"/>
      <protection/>
    </xf>
    <xf numFmtId="0" fontId="13" fillId="0" borderId="11" xfId="62" applyFont="1" applyBorder="1" applyAlignment="1">
      <alignment horizontal="left" vertical="top" wrapText="1"/>
      <protection/>
    </xf>
    <xf numFmtId="0" fontId="12" fillId="0" borderId="11" xfId="62" applyFont="1" applyBorder="1" applyAlignment="1">
      <alignment horizontal="left" vertical="top" wrapText="1"/>
      <protection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top" wrapText="1"/>
    </xf>
    <xf numFmtId="3" fontId="4" fillId="0" borderId="0" xfId="0" applyNumberFormat="1" applyFont="1" applyAlignment="1">
      <alignment horizontal="center" vertical="top" wrapText="1"/>
    </xf>
    <xf numFmtId="49" fontId="3" fillId="0" borderId="11" xfId="62" applyNumberFormat="1" applyFont="1" applyBorder="1" applyAlignment="1">
      <alignment vertical="top"/>
      <protection/>
    </xf>
    <xf numFmtId="49" fontId="2" fillId="0" borderId="11" xfId="62" applyNumberFormat="1" applyFont="1" applyBorder="1" applyAlignment="1">
      <alignment horizontal="center" vertical="top"/>
      <protection/>
    </xf>
    <xf numFmtId="49" fontId="12" fillId="0" borderId="11" xfId="62" applyNumberFormat="1" applyFont="1" applyBorder="1" applyAlignment="1">
      <alignment horizontal="center" vertical="top" wrapText="1"/>
      <protection/>
    </xf>
    <xf numFmtId="49" fontId="13" fillId="0" borderId="11" xfId="62" applyNumberFormat="1" applyFont="1" applyBorder="1" applyAlignment="1">
      <alignment horizontal="center" vertical="top" wrapText="1"/>
      <protection/>
    </xf>
    <xf numFmtId="49" fontId="3" fillId="0" borderId="11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12" fillId="0" borderId="11" xfId="62" applyNumberFormat="1" applyFont="1" applyBorder="1" applyAlignment="1">
      <alignment horizontal="center" vertical="top" wrapText="1"/>
      <protection/>
    </xf>
    <xf numFmtId="0" fontId="4" fillId="0" borderId="0" xfId="54" applyFont="1">
      <alignment/>
      <protection/>
    </xf>
    <xf numFmtId="0" fontId="4" fillId="0" borderId="0" xfId="54" applyFont="1" applyAlignment="1">
      <alignment horizontal="center"/>
      <protection/>
    </xf>
    <xf numFmtId="0" fontId="4" fillId="0" borderId="0" xfId="54" applyFont="1" applyFill="1">
      <alignment/>
      <protection/>
    </xf>
    <xf numFmtId="0" fontId="4" fillId="0" borderId="0" xfId="54" applyFont="1" applyFill="1" applyAlignment="1">
      <alignment horizontal="center"/>
      <protection/>
    </xf>
    <xf numFmtId="189" fontId="1" fillId="45" borderId="11" xfId="54" applyNumberFormat="1" applyFont="1" applyFill="1" applyBorder="1" applyAlignment="1">
      <alignment horizontal="center"/>
      <protection/>
    </xf>
    <xf numFmtId="189" fontId="4" fillId="0" borderId="11" xfId="54" applyNumberFormat="1" applyFont="1" applyFill="1" applyBorder="1" applyAlignment="1">
      <alignment horizontal="center"/>
      <protection/>
    </xf>
    <xf numFmtId="0" fontId="3" fillId="0" borderId="0" xfId="54" applyFont="1" applyFill="1" applyAlignment="1">
      <alignment vertical="justify"/>
      <protection/>
    </xf>
    <xf numFmtId="49" fontId="3" fillId="0" borderId="11" xfId="54" applyNumberFormat="1" applyFont="1" applyBorder="1" applyAlignment="1">
      <alignment horizontal="center" vertical="center" wrapText="1"/>
      <protection/>
    </xf>
    <xf numFmtId="0" fontId="4" fillId="0" borderId="0" xfId="54" applyFont="1" applyFill="1" applyBorder="1" applyAlignment="1">
      <alignment horizontal="center"/>
      <protection/>
    </xf>
    <xf numFmtId="0" fontId="4" fillId="0" borderId="0" xfId="54" applyFont="1" applyFill="1" applyAlignment="1">
      <alignment horizontal="center" wrapText="1"/>
      <protection/>
    </xf>
    <xf numFmtId="0" fontId="0" fillId="0" borderId="0" xfId="54" applyAlignment="1">
      <alignment/>
      <protection/>
    </xf>
    <xf numFmtId="0" fontId="4" fillId="0" borderId="0" xfId="54" applyFont="1" applyAlignment="1">
      <alignment/>
      <protection/>
    </xf>
    <xf numFmtId="0" fontId="8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11" xfId="62" applyFont="1" applyBorder="1" applyAlignment="1">
      <alignment vertical="top" wrapText="1"/>
      <protection/>
    </xf>
    <xf numFmtId="0" fontId="3" fillId="0" borderId="11" xfId="0" applyNumberFormat="1" applyFont="1" applyFill="1" applyBorder="1" applyAlignment="1">
      <alignment vertical="top" wrapText="1"/>
    </xf>
    <xf numFmtId="0" fontId="12" fillId="0" borderId="11" xfId="62" applyFont="1" applyBorder="1" applyAlignment="1">
      <alignment vertical="top" wrapText="1"/>
      <protection/>
    </xf>
    <xf numFmtId="49" fontId="3" fillId="45" borderId="11" xfId="0" applyNumberFormat="1" applyFont="1" applyFill="1" applyBorder="1" applyAlignment="1">
      <alignment horizontal="center" vertical="center" wrapText="1"/>
    </xf>
    <xf numFmtId="0" fontId="12" fillId="0" borderId="11" xfId="62" applyFont="1" applyBorder="1" applyAlignment="1">
      <alignment vertical="top" wrapText="1"/>
      <protection/>
    </xf>
    <xf numFmtId="190" fontId="3" fillId="41" borderId="12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left" vertical="top" wrapText="1" shrinkToFit="1"/>
    </xf>
    <xf numFmtId="0" fontId="2" fillId="0" borderId="11" xfId="0" applyNumberFormat="1" applyFont="1" applyFill="1" applyBorder="1" applyAlignment="1">
      <alignment horizontal="left" vertical="top" wrapText="1" shrinkToFit="1"/>
    </xf>
    <xf numFmtId="0" fontId="3" fillId="0" borderId="11" xfId="0" applyNumberFormat="1" applyFont="1" applyFill="1" applyBorder="1" applyAlignment="1">
      <alignment vertical="top" wrapText="1" shrinkToFit="1"/>
    </xf>
    <xf numFmtId="0" fontId="2" fillId="0" borderId="11" xfId="0" applyNumberFormat="1" applyFont="1" applyFill="1" applyBorder="1" applyAlignment="1">
      <alignment vertical="top" wrapText="1" shrinkToFi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top" wrapText="1"/>
    </xf>
    <xf numFmtId="3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left" vertical="top" wrapText="1"/>
    </xf>
    <xf numFmtId="191" fontId="4" fillId="0" borderId="11" xfId="0" applyNumberFormat="1" applyFont="1" applyBorder="1" applyAlignment="1">
      <alignment horizontal="center" vertical="top" wrapText="1"/>
    </xf>
    <xf numFmtId="191" fontId="4" fillId="0" borderId="11" xfId="0" applyNumberFormat="1" applyFont="1" applyFill="1" applyBorder="1" applyAlignment="1" quotePrefix="1">
      <alignment horizontal="center" vertical="top" wrapText="1"/>
    </xf>
    <xf numFmtId="191" fontId="4" fillId="0" borderId="11" xfId="0" applyNumberFormat="1" applyFont="1" applyFill="1" applyBorder="1" applyAlignment="1">
      <alignment horizontal="center" vertical="top" wrapText="1"/>
    </xf>
    <xf numFmtId="49" fontId="3" fillId="0" borderId="11" xfId="60" applyNumberFormat="1" applyFont="1" applyFill="1" applyBorder="1" applyAlignment="1">
      <alignment horizontal="justify" vertical="top" wrapText="1"/>
      <protection/>
    </xf>
    <xf numFmtId="49" fontId="2" fillId="0" borderId="11" xfId="0" applyNumberFormat="1" applyFont="1" applyFill="1" applyBorder="1" applyAlignment="1">
      <alignment horizontal="center" vertical="center"/>
    </xf>
    <xf numFmtId="203" fontId="2" fillId="0" borderId="11" xfId="60" applyNumberFormat="1" applyFont="1" applyFill="1" applyBorder="1" applyAlignment="1">
      <alignment horizontal="justify" vertical="top" wrapText="1"/>
      <protection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top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13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13" fillId="0" borderId="11" xfId="0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13" fillId="0" borderId="11" xfId="0" applyFont="1" applyBorder="1" applyAlignment="1">
      <alignment wrapText="1"/>
    </xf>
    <xf numFmtId="49" fontId="3" fillId="0" borderId="11" xfId="56" applyNumberFormat="1" applyFont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 horizontal="justify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189" fontId="3" fillId="39" borderId="13" xfId="0" applyNumberFormat="1" applyFont="1" applyFill="1" applyBorder="1" applyAlignment="1">
      <alignment horizontal="center" vertical="center"/>
    </xf>
    <xf numFmtId="189" fontId="3" fillId="40" borderId="12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 wrapText="1"/>
    </xf>
    <xf numFmtId="190" fontId="3" fillId="39" borderId="0" xfId="0" applyNumberFormat="1" applyFont="1" applyFill="1" applyBorder="1" applyAlignment="1">
      <alignment horizontal="center" vertical="center"/>
    </xf>
    <xf numFmtId="190" fontId="3" fillId="35" borderId="0" xfId="0" applyNumberFormat="1" applyFont="1" applyFill="1" applyBorder="1" applyAlignment="1">
      <alignment horizontal="center" vertical="center"/>
    </xf>
    <xf numFmtId="190" fontId="3" fillId="34" borderId="0" xfId="0" applyNumberFormat="1" applyFont="1" applyFill="1" applyBorder="1" applyAlignment="1">
      <alignment horizontal="center" vertical="center"/>
    </xf>
    <xf numFmtId="190" fontId="3" fillId="44" borderId="0" xfId="0" applyNumberFormat="1" applyFont="1" applyFill="1" applyBorder="1" applyAlignment="1">
      <alignment horizontal="center" vertical="center"/>
    </xf>
    <xf numFmtId="190" fontId="3" fillId="40" borderId="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/>
    </xf>
    <xf numFmtId="0" fontId="13" fillId="0" borderId="11" xfId="0" applyNumberFormat="1" applyFont="1" applyBorder="1" applyAlignment="1">
      <alignment horizontal="left" vertical="top" wrapText="1"/>
    </xf>
    <xf numFmtId="0" fontId="13" fillId="0" borderId="11" xfId="0" applyNumberFormat="1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/>
    </xf>
    <xf numFmtId="0" fontId="13" fillId="0" borderId="11" xfId="0" applyFont="1" applyBorder="1" applyAlignment="1">
      <alignment horizontal="justify" vertical="center" wrapText="1"/>
    </xf>
    <xf numFmtId="0" fontId="13" fillId="0" borderId="11" xfId="0" applyFont="1" applyFill="1" applyBorder="1" applyAlignment="1">
      <alignment horizontal="justify" vertical="center" wrapText="1"/>
    </xf>
    <xf numFmtId="0" fontId="13" fillId="0" borderId="11" xfId="0" applyFont="1" applyFill="1" applyBorder="1" applyAlignment="1">
      <alignment horizontal="justify" vertical="top" wrapText="1"/>
    </xf>
    <xf numFmtId="0" fontId="13" fillId="0" borderId="11" xfId="0" applyFont="1" applyFill="1" applyBorder="1" applyAlignment="1">
      <alignment horizontal="justify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1" xfId="43" applyFont="1" applyBorder="1" applyAlignment="1" applyProtection="1">
      <alignment wrapText="1"/>
      <protection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NumberFormat="1" applyFont="1" applyFill="1" applyBorder="1" applyAlignment="1">
      <alignment horizontal="justify" vertical="center" wrapText="1"/>
    </xf>
    <xf numFmtId="0" fontId="3" fillId="0" borderId="11" xfId="56" applyFont="1" applyFill="1" applyBorder="1" applyAlignment="1">
      <alignment wrapText="1"/>
      <protection/>
    </xf>
    <xf numFmtId="190" fontId="3" fillId="42" borderId="0" xfId="0" applyNumberFormat="1" applyFont="1" applyFill="1" applyBorder="1" applyAlignment="1">
      <alignment horizontal="center" vertical="center"/>
    </xf>
    <xf numFmtId="190" fontId="3" fillId="37" borderId="0" xfId="0" applyNumberFormat="1" applyFont="1" applyFill="1" applyBorder="1" applyAlignment="1">
      <alignment horizontal="center" vertical="center"/>
    </xf>
    <xf numFmtId="190" fontId="3" fillId="36" borderId="0" xfId="0" applyNumberFormat="1" applyFont="1" applyFill="1" applyBorder="1" applyAlignment="1">
      <alignment horizontal="center" vertical="center"/>
    </xf>
    <xf numFmtId="190" fontId="3" fillId="43" borderId="0" xfId="0" applyNumberFormat="1" applyFont="1" applyFill="1" applyBorder="1" applyAlignment="1">
      <alignment horizontal="center" vertical="center"/>
    </xf>
    <xf numFmtId="190" fontId="3" fillId="38" borderId="0" xfId="0" applyNumberFormat="1" applyFont="1" applyFill="1" applyBorder="1" applyAlignment="1">
      <alignment horizontal="center" vertical="center"/>
    </xf>
    <xf numFmtId="190" fontId="3" fillId="41" borderId="0" xfId="0" applyNumberFormat="1" applyFont="1" applyFill="1" applyBorder="1" applyAlignment="1">
      <alignment horizontal="center" vertical="center"/>
    </xf>
    <xf numFmtId="49" fontId="3" fillId="45" borderId="11" xfId="0" applyNumberFormat="1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49" fontId="2" fillId="0" borderId="11" xfId="60" applyNumberFormat="1" applyFont="1" applyFill="1" applyBorder="1" applyAlignment="1">
      <alignment horizontal="left" vertical="top" wrapText="1"/>
      <protection/>
    </xf>
    <xf numFmtId="49" fontId="13" fillId="0" borderId="11" xfId="0" applyNumberFormat="1" applyFont="1" applyFill="1" applyBorder="1" applyAlignment="1">
      <alignment horizontal="left" vertical="top" wrapText="1"/>
    </xf>
    <xf numFmtId="49" fontId="3" fillId="0" borderId="11" xfId="60" applyNumberFormat="1" applyFont="1" applyFill="1" applyBorder="1" applyAlignment="1">
      <alignment horizontal="left" vertical="top" wrapText="1"/>
      <protection/>
    </xf>
    <xf numFmtId="49" fontId="13" fillId="0" borderId="11" xfId="62" applyNumberFormat="1" applyFont="1" applyBorder="1" applyAlignment="1">
      <alignment horizontal="left" vertical="top" wrapText="1"/>
      <protection/>
    </xf>
    <xf numFmtId="2" fontId="3" fillId="0" borderId="0" xfId="62" applyNumberFormat="1" applyFont="1">
      <alignment/>
      <protection/>
    </xf>
    <xf numFmtId="2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vertical="top" wrapText="1"/>
    </xf>
    <xf numFmtId="4" fontId="3" fillId="0" borderId="0" xfId="0" applyNumberFormat="1" applyFont="1" applyAlignment="1">
      <alignment horizontal="center" vertical="center"/>
    </xf>
    <xf numFmtId="0" fontId="58" fillId="0" borderId="11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49" fontId="12" fillId="0" borderId="11" xfId="62" applyNumberFormat="1" applyFont="1" applyBorder="1" applyAlignment="1">
      <alignment horizontal="left" vertical="top" wrapText="1"/>
      <protection/>
    </xf>
    <xf numFmtId="0" fontId="2" fillId="0" borderId="0" xfId="62" applyFont="1">
      <alignment/>
      <protection/>
    </xf>
    <xf numFmtId="0" fontId="12" fillId="0" borderId="11" xfId="0" applyFont="1" applyBorder="1" applyAlignment="1">
      <alignment horizontal="left" vertical="top" wrapText="1"/>
    </xf>
    <xf numFmtId="0" fontId="59" fillId="0" borderId="11" xfId="0" applyFont="1" applyBorder="1" applyAlignment="1">
      <alignment vertical="center" wrapText="1"/>
    </xf>
    <xf numFmtId="0" fontId="13" fillId="46" borderId="11" xfId="0" applyFont="1" applyFill="1" applyBorder="1" applyAlignment="1">
      <alignment horizontal="justify" vertical="center" wrapText="1"/>
    </xf>
    <xf numFmtId="201" fontId="3" fillId="0" borderId="0" xfId="0" applyNumberFormat="1" applyFont="1" applyFill="1" applyBorder="1" applyAlignment="1">
      <alignment horizontal="center" vertical="center"/>
    </xf>
    <xf numFmtId="201" fontId="3" fillId="0" borderId="0" xfId="0" applyNumberFormat="1" applyFont="1" applyFill="1" applyAlignment="1">
      <alignment horizontal="center" vertical="center"/>
    </xf>
    <xf numFmtId="1" fontId="8" fillId="46" borderId="11" xfId="0" applyNumberFormat="1" applyFont="1" applyFill="1" applyBorder="1" applyAlignment="1">
      <alignment horizontal="center" vertical="center" wrapText="1"/>
    </xf>
    <xf numFmtId="190" fontId="0" fillId="0" borderId="0" xfId="0" applyNumberFormat="1" applyAlignment="1">
      <alignment/>
    </xf>
    <xf numFmtId="190" fontId="3" fillId="0" borderId="0" xfId="62" applyNumberFormat="1" applyFont="1">
      <alignment/>
      <protection/>
    </xf>
    <xf numFmtId="49" fontId="3" fillId="47" borderId="11" xfId="0" applyNumberFormat="1" applyFont="1" applyFill="1" applyBorder="1" applyAlignment="1">
      <alignment horizontal="center" vertical="center" wrapText="1"/>
    </xf>
    <xf numFmtId="0" fontId="3" fillId="47" borderId="11" xfId="0" applyFont="1" applyFill="1" applyBorder="1" applyAlignment="1">
      <alignment horizontal="justify" vertical="top" wrapText="1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horizontal="center" vertical="center"/>
    </xf>
    <xf numFmtId="0" fontId="3" fillId="47" borderId="11" xfId="0" applyFont="1" applyFill="1" applyBorder="1" applyAlignment="1">
      <alignment horizontal="center" vertical="center"/>
    </xf>
    <xf numFmtId="0" fontId="3" fillId="46" borderId="11" xfId="0" applyFont="1" applyFill="1" applyBorder="1" applyAlignment="1">
      <alignment vertical="center" wrapText="1"/>
    </xf>
    <xf numFmtId="0" fontId="13" fillId="46" borderId="11" xfId="0" applyFont="1" applyFill="1" applyBorder="1" applyAlignment="1">
      <alignment wrapText="1"/>
    </xf>
    <xf numFmtId="0" fontId="13" fillId="46" borderId="11" xfId="0" applyFont="1" applyFill="1" applyBorder="1" applyAlignment="1">
      <alignment horizontal="left" vertical="center" wrapText="1"/>
    </xf>
    <xf numFmtId="2" fontId="3" fillId="0" borderId="11" xfId="0" applyNumberFormat="1" applyFont="1" applyBorder="1" applyAlignment="1">
      <alignment vertical="center" wrapText="1" shrinkToFit="1"/>
    </xf>
    <xf numFmtId="49" fontId="13" fillId="46" borderId="11" xfId="0" applyNumberFormat="1" applyFont="1" applyFill="1" applyBorder="1" applyAlignment="1">
      <alignment horizontal="center" vertical="top" wrapText="1"/>
    </xf>
    <xf numFmtId="0" fontId="13" fillId="46" borderId="11" xfId="0" applyFont="1" applyFill="1" applyBorder="1" applyAlignment="1">
      <alignment horizontal="center" vertical="center"/>
    </xf>
    <xf numFmtId="49" fontId="3" fillId="46" borderId="11" xfId="0" applyNumberFormat="1" applyFont="1" applyFill="1" applyBorder="1" applyAlignment="1">
      <alignment horizontal="center" vertical="center" wrapText="1"/>
    </xf>
    <xf numFmtId="0" fontId="3" fillId="46" borderId="11" xfId="0" applyFont="1" applyFill="1" applyBorder="1" applyAlignment="1">
      <alignment horizontal="justify" vertical="top" wrapText="1"/>
    </xf>
    <xf numFmtId="0" fontId="3" fillId="46" borderId="11" xfId="0" applyFont="1" applyFill="1" applyBorder="1" applyAlignment="1">
      <alignment horizontal="center" vertical="center"/>
    </xf>
    <xf numFmtId="49" fontId="3" fillId="46" borderId="11" xfId="0" applyNumberFormat="1" applyFont="1" applyFill="1" applyBorder="1" applyAlignment="1">
      <alignment horizontal="center" vertical="top"/>
    </xf>
    <xf numFmtId="0" fontId="3" fillId="46" borderId="11" xfId="43" applyFont="1" applyFill="1" applyBorder="1" applyAlignment="1" applyProtection="1">
      <alignment vertical="center" wrapText="1"/>
      <protection/>
    </xf>
    <xf numFmtId="189" fontId="2" fillId="46" borderId="11" xfId="0" applyNumberFormat="1" applyFont="1" applyFill="1" applyBorder="1" applyAlignment="1">
      <alignment horizontal="center" vertical="center"/>
    </xf>
    <xf numFmtId="2" fontId="3" fillId="46" borderId="0" xfId="0" applyNumberFormat="1" applyFont="1" applyFill="1" applyBorder="1" applyAlignment="1">
      <alignment horizontal="center" vertical="center"/>
    </xf>
    <xf numFmtId="0" fontId="3" fillId="46" borderId="0" xfId="0" applyFont="1" applyFill="1" applyBorder="1" applyAlignment="1">
      <alignment horizontal="center" vertical="center"/>
    </xf>
    <xf numFmtId="0" fontId="3" fillId="46" borderId="0" xfId="0" applyFont="1" applyFill="1" applyAlignment="1">
      <alignment horizontal="center" vertical="center"/>
    </xf>
    <xf numFmtId="203" fontId="21" fillId="0" borderId="11" xfId="0" applyNumberFormat="1" applyFont="1" applyFill="1" applyBorder="1" applyAlignment="1">
      <alignment horizontal="justify" vertical="center" wrapText="1"/>
    </xf>
    <xf numFmtId="0" fontId="13" fillId="46" borderId="11" xfId="0" applyFont="1" applyFill="1" applyBorder="1" applyAlignment="1">
      <alignment horizontal="center" vertical="top" wrapText="1"/>
    </xf>
    <xf numFmtId="49" fontId="13" fillId="46" borderId="11" xfId="62" applyNumberFormat="1" applyFont="1" applyFill="1" applyBorder="1" applyAlignment="1">
      <alignment horizontal="center" vertical="top" wrapText="1"/>
      <protection/>
    </xf>
    <xf numFmtId="0" fontId="13" fillId="46" borderId="11" xfId="62" applyFont="1" applyFill="1" applyBorder="1" applyAlignment="1">
      <alignment vertical="top" wrapText="1"/>
      <protection/>
    </xf>
    <xf numFmtId="0" fontId="3" fillId="46" borderId="0" xfId="62" applyFont="1" applyFill="1">
      <alignment/>
      <protection/>
    </xf>
    <xf numFmtId="190" fontId="3" fillId="0" borderId="0" xfId="0" applyNumberFormat="1" applyFont="1" applyAlignment="1">
      <alignment horizontal="center" vertical="center"/>
    </xf>
    <xf numFmtId="4" fontId="4" fillId="0" borderId="0" xfId="54" applyNumberFormat="1" applyFont="1">
      <alignment/>
      <protection/>
    </xf>
    <xf numFmtId="0" fontId="4" fillId="46" borderId="0" xfId="54" applyFont="1" applyFill="1">
      <alignment/>
      <protection/>
    </xf>
    <xf numFmtId="0" fontId="4" fillId="46" borderId="0" xfId="54" applyFont="1" applyFill="1" applyAlignment="1">
      <alignment horizontal="center"/>
      <protection/>
    </xf>
    <xf numFmtId="4" fontId="4" fillId="46" borderId="0" xfId="54" applyNumberFormat="1" applyFont="1" applyFill="1" applyAlignment="1">
      <alignment horizontal="center"/>
      <protection/>
    </xf>
    <xf numFmtId="49" fontId="3" fillId="46" borderId="0" xfId="0" applyNumberFormat="1" applyFont="1" applyFill="1" applyAlignment="1">
      <alignment horizontal="center" vertical="center"/>
    </xf>
    <xf numFmtId="187" fontId="3" fillId="46" borderId="0" xfId="76" applyFont="1" applyFill="1" applyAlignment="1">
      <alignment horizontal="center"/>
    </xf>
    <xf numFmtId="0" fontId="3" fillId="46" borderId="11" xfId="0" applyFont="1" applyFill="1" applyBorder="1" applyAlignment="1">
      <alignment horizontal="center" vertical="center" wrapText="1"/>
    </xf>
    <xf numFmtId="49" fontId="8" fillId="46" borderId="11" xfId="0" applyNumberFormat="1" applyFont="1" applyFill="1" applyBorder="1" applyAlignment="1">
      <alignment horizontal="center" vertical="center" wrapText="1"/>
    </xf>
    <xf numFmtId="0" fontId="8" fillId="46" borderId="11" xfId="0" applyFont="1" applyFill="1" applyBorder="1" applyAlignment="1">
      <alignment horizontal="center" vertical="center" wrapText="1"/>
    </xf>
    <xf numFmtId="49" fontId="2" fillId="46" borderId="11" xfId="0" applyNumberFormat="1" applyFont="1" applyFill="1" applyBorder="1" applyAlignment="1">
      <alignment horizontal="center" vertical="center" wrapText="1"/>
    </xf>
    <xf numFmtId="0" fontId="2" fillId="46" borderId="11" xfId="0" applyFont="1" applyFill="1" applyBorder="1" applyAlignment="1">
      <alignment horizontal="left" vertical="top" wrapText="1"/>
    </xf>
    <xf numFmtId="0" fontId="3" fillId="46" borderId="11" xfId="0" applyFont="1" applyFill="1" applyBorder="1" applyAlignment="1">
      <alignment horizontal="left" vertical="top" wrapText="1"/>
    </xf>
    <xf numFmtId="0" fontId="3" fillId="46" borderId="11" xfId="0" applyNumberFormat="1" applyFont="1" applyFill="1" applyBorder="1" applyAlignment="1">
      <alignment horizontal="left" vertical="center" wrapText="1"/>
    </xf>
    <xf numFmtId="0" fontId="13" fillId="46" borderId="11" xfId="0" applyFont="1" applyFill="1" applyBorder="1" applyAlignment="1">
      <alignment vertical="center" wrapText="1"/>
    </xf>
    <xf numFmtId="0" fontId="3" fillId="46" borderId="11" xfId="0" applyNumberFormat="1" applyFont="1" applyFill="1" applyBorder="1" applyAlignment="1">
      <alignment horizontal="left" vertical="top" wrapText="1"/>
    </xf>
    <xf numFmtId="49" fontId="3" fillId="46" borderId="11" xfId="56" applyNumberFormat="1" applyFont="1" applyFill="1" applyBorder="1" applyAlignment="1">
      <alignment horizontal="left" vertical="center" wrapText="1"/>
      <protection/>
    </xf>
    <xf numFmtId="0" fontId="3" fillId="46" borderId="11" xfId="0" applyNumberFormat="1" applyFont="1" applyFill="1" applyBorder="1" applyAlignment="1">
      <alignment horizontal="left" vertical="top" wrapText="1" shrinkToFit="1"/>
    </xf>
    <xf numFmtId="49" fontId="3" fillId="46" borderId="11" xfId="0" applyNumberFormat="1" applyFont="1" applyFill="1" applyBorder="1" applyAlignment="1">
      <alignment horizontal="center" vertical="center"/>
    </xf>
    <xf numFmtId="0" fontId="13" fillId="46" borderId="11" xfId="0" applyFont="1" applyFill="1" applyBorder="1" applyAlignment="1">
      <alignment vertical="center"/>
    </xf>
    <xf numFmtId="0" fontId="12" fillId="46" borderId="11" xfId="0" applyFont="1" applyFill="1" applyBorder="1" applyAlignment="1">
      <alignment horizontal="center" vertical="center"/>
    </xf>
    <xf numFmtId="0" fontId="12" fillId="46" borderId="11" xfId="0" applyFont="1" applyFill="1" applyBorder="1" applyAlignment="1">
      <alignment wrapText="1"/>
    </xf>
    <xf numFmtId="0" fontId="13" fillId="46" borderId="11" xfId="0" applyNumberFormat="1" applyFont="1" applyFill="1" applyBorder="1" applyAlignment="1">
      <alignment horizontal="left" vertical="center" wrapText="1"/>
    </xf>
    <xf numFmtId="0" fontId="13" fillId="46" borderId="11" xfId="0" applyFont="1" applyFill="1" applyBorder="1" applyAlignment="1">
      <alignment horizontal="left" vertical="top" wrapText="1"/>
    </xf>
    <xf numFmtId="49" fontId="3" fillId="46" borderId="11" xfId="0" applyNumberFormat="1" applyFont="1" applyFill="1" applyBorder="1" applyAlignment="1">
      <alignment horizontal="left" vertical="center" wrapText="1"/>
    </xf>
    <xf numFmtId="49" fontId="2" fillId="46" borderId="11" xfId="0" applyNumberFormat="1" applyFont="1" applyFill="1" applyBorder="1" applyAlignment="1">
      <alignment horizontal="center" vertical="top"/>
    </xf>
    <xf numFmtId="0" fontId="2" fillId="46" borderId="11" xfId="0" applyNumberFormat="1" applyFont="1" applyFill="1" applyBorder="1" applyAlignment="1">
      <alignment horizontal="left" vertical="top" wrapText="1" shrinkToFit="1"/>
    </xf>
    <xf numFmtId="0" fontId="13" fillId="46" borderId="11" xfId="0" applyFont="1" applyFill="1" applyBorder="1" applyAlignment="1">
      <alignment/>
    </xf>
    <xf numFmtId="0" fontId="2" fillId="46" borderId="11" xfId="0" applyFont="1" applyFill="1" applyBorder="1" applyAlignment="1">
      <alignment horizontal="justify" vertical="top" wrapText="1"/>
    </xf>
    <xf numFmtId="0" fontId="3" fillId="46" borderId="11" xfId="0" applyFont="1" applyFill="1" applyBorder="1" applyAlignment="1">
      <alignment horizontal="left" vertical="center" wrapText="1"/>
    </xf>
    <xf numFmtId="0" fontId="12" fillId="46" borderId="11" xfId="0" applyFont="1" applyFill="1" applyBorder="1" applyAlignment="1">
      <alignment horizontal="left" vertical="center"/>
    </xf>
    <xf numFmtId="0" fontId="13" fillId="46" borderId="11" xfId="0" applyNumberFormat="1" applyFont="1" applyFill="1" applyBorder="1" applyAlignment="1">
      <alignment horizontal="left" vertical="top" wrapText="1"/>
    </xf>
    <xf numFmtId="0" fontId="3" fillId="46" borderId="11" xfId="0" applyFont="1" applyFill="1" applyBorder="1" applyAlignment="1">
      <alignment vertical="top" wrapText="1"/>
    </xf>
    <xf numFmtId="0" fontId="3" fillId="46" borderId="11" xfId="0" applyNumberFormat="1" applyFont="1" applyFill="1" applyBorder="1" applyAlignment="1">
      <alignment horizontal="left" vertical="center" wrapText="1" shrinkToFit="1"/>
    </xf>
    <xf numFmtId="0" fontId="13" fillId="46" borderId="11" xfId="0" applyFont="1" applyFill="1" applyBorder="1" applyAlignment="1">
      <alignment horizontal="center" vertical="top"/>
    </xf>
    <xf numFmtId="49" fontId="3" fillId="46" borderId="11" xfId="0" applyNumberFormat="1" applyFont="1" applyFill="1" applyBorder="1" applyAlignment="1" applyProtection="1">
      <alignment horizontal="center" vertical="center" wrapText="1"/>
      <protection/>
    </xf>
    <xf numFmtId="49" fontId="3" fillId="46" borderId="11" xfId="0" applyNumberFormat="1" applyFont="1" applyFill="1" applyBorder="1" applyAlignment="1" applyProtection="1">
      <alignment horizontal="left" vertical="center" wrapText="1"/>
      <protection/>
    </xf>
    <xf numFmtId="49" fontId="3" fillId="46" borderId="11" xfId="0" applyNumberFormat="1" applyFont="1" applyFill="1" applyBorder="1" applyAlignment="1">
      <alignment horizontal="center" wrapText="1"/>
    </xf>
    <xf numFmtId="49" fontId="3" fillId="46" borderId="11" xfId="0" applyNumberFormat="1" applyFont="1" applyFill="1" applyBorder="1" applyAlignment="1">
      <alignment horizontal="center" vertical="top" wrapText="1"/>
    </xf>
    <xf numFmtId="0" fontId="59" fillId="46" borderId="0" xfId="0" applyFont="1" applyFill="1" applyAlignment="1">
      <alignment vertical="center" wrapText="1"/>
    </xf>
    <xf numFmtId="0" fontId="2" fillId="46" borderId="11" xfId="0" applyFont="1" applyFill="1" applyBorder="1" applyAlignment="1">
      <alignment horizontal="left" vertical="center"/>
    </xf>
    <xf numFmtId="0" fontId="3" fillId="46" borderId="0" xfId="0" applyFont="1" applyFill="1" applyAlignment="1">
      <alignment horizontal="left" vertical="center"/>
    </xf>
    <xf numFmtId="0" fontId="3" fillId="46" borderId="0" xfId="0" applyFont="1" applyFill="1" applyAlignment="1">
      <alignment horizontal="right" vertical="center"/>
    </xf>
    <xf numFmtId="0" fontId="9" fillId="46" borderId="0" xfId="43" applyFont="1" applyFill="1" applyAlignment="1" applyProtection="1">
      <alignment horizontal="left" vertical="center"/>
      <protection/>
    </xf>
    <xf numFmtId="0" fontId="2" fillId="45" borderId="11" xfId="54" applyFont="1" applyFill="1" applyBorder="1" applyAlignment="1">
      <alignment horizontal="center" vertical="center" wrapText="1"/>
      <protection/>
    </xf>
    <xf numFmtId="0" fontId="2" fillId="45" borderId="13" xfId="54" applyFont="1" applyFill="1" applyBorder="1" applyAlignment="1">
      <alignment horizontal="center" vertical="center" wrapText="1"/>
      <protection/>
    </xf>
    <xf numFmtId="0" fontId="3" fillId="0" borderId="11" xfId="54" applyFont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justify" vertical="top" wrapText="1"/>
    </xf>
    <xf numFmtId="169" fontId="3" fillId="0" borderId="11" xfId="54" applyNumberFormat="1" applyFont="1" applyBorder="1" applyAlignment="1">
      <alignment horizontal="center" vertical="center" wrapText="1"/>
      <protection/>
    </xf>
    <xf numFmtId="169" fontId="3" fillId="0" borderId="11" xfId="54" applyNumberFormat="1" applyFont="1" applyBorder="1" applyAlignment="1">
      <alignment horizontal="center" vertical="center"/>
      <protection/>
    </xf>
    <xf numFmtId="189" fontId="3" fillId="0" borderId="11" xfId="54" applyNumberFormat="1" applyFont="1" applyFill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left" vertical="center" wrapText="1"/>
      <protection/>
    </xf>
    <xf numFmtId="0" fontId="13" fillId="0" borderId="11" xfId="0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43" applyFont="1" applyBorder="1" applyAlignment="1" applyProtection="1">
      <alignment wrapText="1"/>
      <protection/>
    </xf>
    <xf numFmtId="0" fontId="3" fillId="0" borderId="11" xfId="0" applyNumberFormat="1" applyFont="1" applyFill="1" applyBorder="1" applyAlignment="1">
      <alignment horizontal="left" vertical="top" wrapText="1" shrinkToFit="1"/>
    </xf>
    <xf numFmtId="0" fontId="2" fillId="45" borderId="11" xfId="54" applyFont="1" applyFill="1" applyBorder="1" applyAlignment="1">
      <alignment vertical="center"/>
      <protection/>
    </xf>
    <xf numFmtId="169" fontId="2" fillId="45" borderId="11" xfId="54" applyNumberFormat="1" applyFont="1" applyFill="1" applyBorder="1" applyAlignment="1">
      <alignment horizontal="center" vertical="center"/>
      <protection/>
    </xf>
    <xf numFmtId="2" fontId="2" fillId="45" borderId="11" xfId="54" applyNumberFormat="1" applyFont="1" applyFill="1" applyBorder="1" applyAlignment="1">
      <alignment horizontal="center" vertical="center"/>
      <protection/>
    </xf>
    <xf numFmtId="187" fontId="3" fillId="46" borderId="0" xfId="71" applyFont="1" applyFill="1" applyAlignment="1">
      <alignment horizontal="center"/>
    </xf>
    <xf numFmtId="49" fontId="4" fillId="46" borderId="11" xfId="0" applyNumberFormat="1" applyFont="1" applyFill="1" applyBorder="1" applyAlignment="1">
      <alignment horizontal="center" vertical="center" wrapText="1"/>
    </xf>
    <xf numFmtId="0" fontId="2" fillId="46" borderId="11" xfId="0" applyFont="1" applyFill="1" applyBorder="1" applyAlignment="1">
      <alignment vertical="center"/>
    </xf>
    <xf numFmtId="0" fontId="59" fillId="46" borderId="0" xfId="0" applyFont="1" applyFill="1" applyAlignment="1">
      <alignment horizontal="center" vertical="center"/>
    </xf>
    <xf numFmtId="0" fontId="13" fillId="46" borderId="11" xfId="0" applyFont="1" applyFill="1" applyBorder="1" applyAlignment="1">
      <alignment wrapText="1"/>
    </xf>
    <xf numFmtId="0" fontId="58" fillId="46" borderId="11" xfId="0" applyFont="1" applyFill="1" applyBorder="1" applyAlignment="1">
      <alignment horizontal="center"/>
    </xf>
    <xf numFmtId="0" fontId="2" fillId="46" borderId="11" xfId="0" applyFont="1" applyFill="1" applyBorder="1" applyAlignment="1">
      <alignment horizontal="left" vertical="center" wrapText="1"/>
    </xf>
    <xf numFmtId="0" fontId="3" fillId="46" borderId="11" xfId="0" applyFont="1" applyFill="1" applyBorder="1" applyAlignment="1">
      <alignment vertical="center"/>
    </xf>
    <xf numFmtId="0" fontId="3" fillId="46" borderId="11" xfId="0" applyFont="1" applyFill="1" applyBorder="1" applyAlignment="1">
      <alignment horizontal="justify" vertical="center" wrapText="1"/>
    </xf>
    <xf numFmtId="189" fontId="3" fillId="46" borderId="0" xfId="0" applyNumberFormat="1" applyFont="1" applyFill="1" applyAlignment="1">
      <alignment horizontal="center" vertical="center"/>
    </xf>
    <xf numFmtId="0" fontId="3" fillId="0" borderId="11" xfId="0" applyNumberFormat="1" applyFont="1" applyFill="1" applyBorder="1" applyAlignment="1">
      <alignment horizontal="left" vertical="center" wrapText="1" shrinkToFit="1"/>
    </xf>
    <xf numFmtId="49" fontId="3" fillId="0" borderId="0" xfId="62" applyNumberFormat="1" applyFont="1" applyAlignment="1">
      <alignment/>
      <protection/>
    </xf>
    <xf numFmtId="0" fontId="13" fillId="0" borderId="11" xfId="62" applyFont="1" applyBorder="1" applyAlignment="1">
      <alignment vertical="center" wrapText="1"/>
      <protection/>
    </xf>
    <xf numFmtId="49" fontId="3" fillId="0" borderId="11" xfId="0" applyNumberFormat="1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vertical="top"/>
    </xf>
    <xf numFmtId="49" fontId="2" fillId="0" borderId="11" xfId="60" applyNumberFormat="1" applyFont="1" applyFill="1" applyBorder="1" applyAlignment="1">
      <alignment vertical="center" wrapText="1"/>
      <protection/>
    </xf>
    <xf numFmtId="49" fontId="3" fillId="0" borderId="11" xfId="60" applyNumberFormat="1" applyFont="1" applyFill="1" applyBorder="1" applyAlignment="1">
      <alignment vertical="center" wrapText="1"/>
      <protection/>
    </xf>
    <xf numFmtId="0" fontId="12" fillId="0" borderId="11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0" xfId="62" applyFont="1" applyAlignment="1">
      <alignment/>
      <protection/>
    </xf>
    <xf numFmtId="0" fontId="3" fillId="46" borderId="0" xfId="0" applyNumberFormat="1" applyFont="1" applyFill="1" applyBorder="1" applyAlignment="1">
      <alignment horizontal="left" vertical="top" wrapText="1" shrinkToFit="1"/>
    </xf>
    <xf numFmtId="0" fontId="3" fillId="0" borderId="0" xfId="0" applyFont="1" applyAlignment="1">
      <alignment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left" vertical="top" wrapText="1"/>
    </xf>
    <xf numFmtId="3" fontId="4" fillId="0" borderId="11" xfId="0" applyNumberFormat="1" applyFont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center" vertical="top" wrapText="1"/>
    </xf>
    <xf numFmtId="49" fontId="60" fillId="0" borderId="11" xfId="0" applyNumberFormat="1" applyFont="1" applyBorder="1" applyAlignment="1">
      <alignment horizontal="center" vertical="top" wrapText="1"/>
    </xf>
    <xf numFmtId="0" fontId="6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3" fontId="4" fillId="0" borderId="11" xfId="0" applyNumberFormat="1" applyFont="1" applyFill="1" applyBorder="1" applyAlignment="1">
      <alignment horizontal="left" vertical="center" wrapText="1"/>
    </xf>
    <xf numFmtId="189" fontId="3" fillId="47" borderId="0" xfId="0" applyNumberFormat="1" applyFont="1" applyFill="1" applyAlignment="1">
      <alignment horizontal="center" vertical="center"/>
    </xf>
    <xf numFmtId="0" fontId="3" fillId="47" borderId="0" xfId="0" applyFont="1" applyFill="1" applyAlignment="1">
      <alignment horizontal="center" vertical="center"/>
    </xf>
    <xf numFmtId="215" fontId="4" fillId="46" borderId="0" xfId="54" applyNumberFormat="1" applyFont="1" applyFill="1" applyAlignment="1">
      <alignment horizontal="center"/>
      <protection/>
    </xf>
    <xf numFmtId="0" fontId="13" fillId="46" borderId="11" xfId="0" applyFont="1" applyFill="1" applyBorder="1" applyAlignment="1">
      <alignment horizontal="justify" vertical="top" wrapText="1"/>
    </xf>
    <xf numFmtId="0" fontId="0" fillId="0" borderId="11" xfId="0" applyBorder="1" applyAlignment="1">
      <alignment/>
    </xf>
    <xf numFmtId="0" fontId="22" fillId="0" borderId="11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2" fontId="3" fillId="46" borderId="0" xfId="62" applyNumberFormat="1" applyFont="1" applyFill="1" applyAlignment="1">
      <alignment horizontal="right"/>
      <protection/>
    </xf>
    <xf numFmtId="2" fontId="3" fillId="46" borderId="0" xfId="62" applyNumberFormat="1" applyFont="1" applyFill="1" applyAlignment="1">
      <alignment horizontal="center"/>
      <protection/>
    </xf>
    <xf numFmtId="2" fontId="3" fillId="46" borderId="11" xfId="62" applyNumberFormat="1" applyFont="1" applyFill="1" applyBorder="1" applyAlignment="1">
      <alignment horizontal="center" vertical="center" wrapText="1"/>
      <protection/>
    </xf>
    <xf numFmtId="2" fontId="2" fillId="46" borderId="11" xfId="62" applyNumberFormat="1" applyFont="1" applyFill="1" applyBorder="1" applyAlignment="1">
      <alignment horizontal="center" vertical="top"/>
      <protection/>
    </xf>
    <xf numFmtId="2" fontId="3" fillId="46" borderId="11" xfId="62" applyNumberFormat="1" applyFont="1" applyFill="1" applyBorder="1" applyAlignment="1">
      <alignment horizontal="center" vertical="top"/>
      <protection/>
    </xf>
    <xf numFmtId="2" fontId="2" fillId="46" borderId="11" xfId="62" applyNumberFormat="1" applyFont="1" applyFill="1" applyBorder="1" applyAlignment="1">
      <alignment horizontal="center" vertical="top"/>
      <protection/>
    </xf>
    <xf numFmtId="2" fontId="2" fillId="46" borderId="11" xfId="60" applyNumberFormat="1" applyFont="1" applyFill="1" applyBorder="1" applyAlignment="1">
      <alignment horizontal="center" vertical="center" wrapText="1"/>
      <protection/>
    </xf>
    <xf numFmtId="2" fontId="3" fillId="46" borderId="11" xfId="60" applyNumberFormat="1" applyFont="1" applyFill="1" applyBorder="1" applyAlignment="1">
      <alignment horizontal="center" vertical="center" wrapText="1"/>
      <protection/>
    </xf>
    <xf numFmtId="2" fontId="2" fillId="46" borderId="11" xfId="62" applyNumberFormat="1" applyFont="1" applyFill="1" applyBorder="1" applyAlignment="1">
      <alignment horizontal="center" vertical="center"/>
      <protection/>
    </xf>
    <xf numFmtId="2" fontId="3" fillId="46" borderId="11" xfId="62" applyNumberFormat="1" applyFont="1" applyFill="1" applyBorder="1" applyAlignment="1">
      <alignment horizontal="center" vertical="center"/>
      <protection/>
    </xf>
    <xf numFmtId="2" fontId="3" fillId="46" borderId="0" xfId="76" applyNumberFormat="1" applyFont="1" applyFill="1" applyAlignment="1">
      <alignment horizontal="center"/>
    </xf>
    <xf numFmtId="2" fontId="3" fillId="46" borderId="11" xfId="0" applyNumberFormat="1" applyFont="1" applyFill="1" applyBorder="1" applyAlignment="1">
      <alignment horizontal="center" vertical="center" wrapText="1"/>
    </xf>
    <xf numFmtId="2" fontId="2" fillId="46" borderId="11" xfId="0" applyNumberFormat="1" applyFont="1" applyFill="1" applyBorder="1" applyAlignment="1">
      <alignment horizontal="center" vertical="center"/>
    </xf>
    <xf numFmtId="2" fontId="3" fillId="46" borderId="11" xfId="0" applyNumberFormat="1" applyFont="1" applyFill="1" applyBorder="1" applyAlignment="1">
      <alignment horizontal="center" vertical="center"/>
    </xf>
    <xf numFmtId="2" fontId="2" fillId="46" borderId="11" xfId="0" applyNumberFormat="1" applyFont="1" applyFill="1" applyBorder="1" applyAlignment="1">
      <alignment horizontal="center"/>
    </xf>
    <xf numFmtId="2" fontId="3" fillId="46" borderId="11" xfId="0" applyNumberFormat="1" applyFont="1" applyFill="1" applyBorder="1" applyAlignment="1">
      <alignment horizontal="center"/>
    </xf>
    <xf numFmtId="2" fontId="3" fillId="46" borderId="11" xfId="0" applyNumberFormat="1" applyFont="1" applyFill="1" applyBorder="1" applyAlignment="1">
      <alignment horizontal="center" wrapText="1"/>
    </xf>
    <xf numFmtId="2" fontId="3" fillId="46" borderId="0" xfId="0" applyNumberFormat="1" applyFont="1" applyFill="1" applyAlignment="1">
      <alignment horizontal="right" vertical="center"/>
    </xf>
    <xf numFmtId="2" fontId="3" fillId="46" borderId="0" xfId="0" applyNumberFormat="1" applyFont="1" applyFill="1" applyBorder="1" applyAlignment="1">
      <alignment horizontal="center" vertical="center" wrapText="1"/>
    </xf>
    <xf numFmtId="2" fontId="3" fillId="46" borderId="0" xfId="0" applyNumberFormat="1" applyFont="1" applyFill="1" applyAlignment="1">
      <alignment horizontal="center" vertical="center"/>
    </xf>
    <xf numFmtId="2" fontId="18" fillId="46" borderId="0" xfId="0" applyNumberFormat="1" applyFont="1" applyFill="1" applyAlignment="1">
      <alignment horizontal="center"/>
    </xf>
    <xf numFmtId="2" fontId="4" fillId="46" borderId="0" xfId="0" applyNumberFormat="1" applyFont="1" applyFill="1" applyAlignment="1">
      <alignment horizontal="center"/>
    </xf>
    <xf numFmtId="2" fontId="18" fillId="46" borderId="0" xfId="0" applyNumberFormat="1" applyFont="1" applyFill="1" applyAlignment="1">
      <alignment/>
    </xf>
    <xf numFmtId="2" fontId="3" fillId="46" borderId="0" xfId="71" applyNumberFormat="1" applyFont="1" applyFill="1" applyAlignment="1">
      <alignment horizontal="center" vertical="center"/>
    </xf>
    <xf numFmtId="2" fontId="2" fillId="46" borderId="11" xfId="0" applyNumberFormat="1" applyFont="1" applyFill="1" applyBorder="1" applyAlignment="1">
      <alignment horizontal="center" vertical="center" wrapText="1"/>
    </xf>
    <xf numFmtId="2" fontId="3" fillId="46" borderId="0" xfId="0" applyNumberFormat="1" applyFont="1" applyFill="1" applyAlignment="1">
      <alignment horizontal="left" vertical="center"/>
    </xf>
    <xf numFmtId="4" fontId="3" fillId="46" borderId="11" xfId="54" applyNumberFormat="1" applyFont="1" applyFill="1" applyBorder="1" applyAlignment="1">
      <alignment horizontal="center" vertical="center"/>
      <protection/>
    </xf>
    <xf numFmtId="4" fontId="3" fillId="0" borderId="11" xfId="54" applyNumberFormat="1" applyFont="1" applyFill="1" applyBorder="1" applyAlignment="1">
      <alignment horizontal="center" vertical="center"/>
      <protection/>
    </xf>
    <xf numFmtId="4" fontId="2" fillId="46" borderId="11" xfId="54" applyNumberFormat="1" applyFont="1" applyFill="1" applyBorder="1" applyAlignment="1">
      <alignment horizontal="center" vertical="center"/>
      <protection/>
    </xf>
    <xf numFmtId="4" fontId="2" fillId="0" borderId="11" xfId="54" applyNumberFormat="1" applyFont="1" applyFill="1" applyBorder="1" applyAlignment="1">
      <alignment horizontal="center" vertical="center"/>
      <protection/>
    </xf>
    <xf numFmtId="0" fontId="0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2" fontId="60" fillId="46" borderId="11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vertical="top" wrapText="1"/>
    </xf>
    <xf numFmtId="2" fontId="2" fillId="0" borderId="11" xfId="0" applyNumberFormat="1" applyFont="1" applyBorder="1" applyAlignment="1">
      <alignment horizontal="center"/>
    </xf>
    <xf numFmtId="2" fontId="2" fillId="0" borderId="11" xfId="54" applyNumberFormat="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2" fontId="2" fillId="46" borderId="11" xfId="54" applyNumberFormat="1" applyFont="1" applyFill="1" applyBorder="1" applyAlignment="1">
      <alignment horizontal="center" vertical="top"/>
      <protection/>
    </xf>
    <xf numFmtId="49" fontId="3" fillId="0" borderId="11" xfId="55" applyNumberFormat="1" applyFont="1" applyFill="1" applyBorder="1" applyAlignment="1">
      <alignment horizontal="center"/>
      <protection/>
    </xf>
    <xf numFmtId="49" fontId="3" fillId="0" borderId="11" xfId="55" applyNumberFormat="1" applyFont="1" applyFill="1" applyBorder="1" applyAlignment="1">
      <alignment horizontal="center" vertical="top"/>
      <protection/>
    </xf>
    <xf numFmtId="0" fontId="3" fillId="0" borderId="11" xfId="55" applyNumberFormat="1" applyFont="1" applyFill="1" applyBorder="1" applyAlignment="1">
      <alignment horizontal="left" vertical="top" wrapText="1" shrinkToFit="1"/>
      <protection/>
    </xf>
    <xf numFmtId="2" fontId="3" fillId="46" borderId="11" xfId="54" applyNumberFormat="1" applyFont="1" applyFill="1" applyBorder="1" applyAlignment="1">
      <alignment horizontal="center" vertical="top"/>
      <protection/>
    </xf>
    <xf numFmtId="49" fontId="3" fillId="0" borderId="11" xfId="55" applyNumberFormat="1" applyFont="1" applyFill="1" applyBorder="1" applyAlignment="1">
      <alignment horizontal="center" vertical="center" wrapText="1"/>
      <protection/>
    </xf>
    <xf numFmtId="2" fontId="3" fillId="0" borderId="11" xfId="0" applyNumberFormat="1" applyFont="1" applyFill="1" applyBorder="1" applyAlignment="1">
      <alignment horizontal="right" vertical="center"/>
    </xf>
    <xf numFmtId="2" fontId="3" fillId="0" borderId="11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/>
    </xf>
    <xf numFmtId="49" fontId="3" fillId="0" borderId="11" xfId="55" applyNumberFormat="1" applyFont="1" applyFill="1" applyBorder="1" applyAlignment="1">
      <alignment horizontal="center" vertical="center"/>
      <protection/>
    </xf>
    <xf numFmtId="0" fontId="3" fillId="46" borderId="14" xfId="0" applyFont="1" applyFill="1" applyBorder="1" applyAlignment="1">
      <alignment horizontal="center" vertical="center"/>
    </xf>
    <xf numFmtId="49" fontId="3" fillId="46" borderId="14" xfId="0" applyNumberFormat="1" applyFont="1" applyFill="1" applyBorder="1" applyAlignment="1">
      <alignment horizontal="center" vertical="center" wrapText="1"/>
    </xf>
    <xf numFmtId="0" fontId="14" fillId="0" borderId="0" xfId="62">
      <alignment/>
      <protection/>
    </xf>
    <xf numFmtId="49" fontId="3" fillId="0" borderId="0" xfId="62" applyNumberFormat="1" applyFont="1" applyAlignment="1">
      <alignment horizontal="left"/>
      <protection/>
    </xf>
    <xf numFmtId="2" fontId="3" fillId="46" borderId="0" xfId="62" applyNumberFormat="1" applyFont="1" applyFill="1" applyAlignment="1">
      <alignment horizontal="left"/>
      <protection/>
    </xf>
    <xf numFmtId="2" fontId="14" fillId="46" borderId="0" xfId="62" applyNumberFormat="1" applyFill="1" applyAlignment="1">
      <alignment/>
      <protection/>
    </xf>
    <xf numFmtId="2" fontId="3" fillId="46" borderId="0" xfId="62" applyNumberFormat="1" applyFont="1" applyFill="1">
      <alignment/>
      <protection/>
    </xf>
    <xf numFmtId="190" fontId="14" fillId="0" borderId="0" xfId="62" applyNumberFormat="1">
      <alignment/>
      <protection/>
    </xf>
    <xf numFmtId="49" fontId="3" fillId="0" borderId="11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left" vertical="top"/>
    </xf>
    <xf numFmtId="0" fontId="2" fillId="0" borderId="11" xfId="0" applyNumberFormat="1" applyFont="1" applyFill="1" applyBorder="1" applyAlignment="1">
      <alignment vertical="top" wrapText="1"/>
    </xf>
    <xf numFmtId="49" fontId="2" fillId="0" borderId="11" xfId="61" applyNumberFormat="1" applyFont="1" applyFill="1" applyBorder="1" applyAlignment="1">
      <alignment horizontal="left" vertical="center" wrapText="1"/>
      <protection/>
    </xf>
    <xf numFmtId="203" fontId="2" fillId="0" borderId="11" xfId="61" applyNumberFormat="1" applyFont="1" applyFill="1" applyBorder="1" applyAlignment="1">
      <alignment horizontal="justify" vertical="top" wrapText="1"/>
      <protection/>
    </xf>
    <xf numFmtId="2" fontId="2" fillId="46" borderId="11" xfId="61" applyNumberFormat="1" applyFont="1" applyFill="1" applyBorder="1" applyAlignment="1">
      <alignment horizontal="center" vertical="center" wrapText="1"/>
      <protection/>
    </xf>
    <xf numFmtId="49" fontId="3" fillId="0" borderId="11" xfId="61" applyNumberFormat="1" applyFont="1" applyFill="1" applyBorder="1" applyAlignment="1">
      <alignment horizontal="left" vertical="center" wrapText="1"/>
      <protection/>
    </xf>
    <xf numFmtId="49" fontId="3" fillId="0" borderId="11" xfId="61" applyNumberFormat="1" applyFont="1" applyFill="1" applyBorder="1" applyAlignment="1">
      <alignment horizontal="justify" vertical="top" wrapText="1"/>
      <protection/>
    </xf>
    <xf numFmtId="2" fontId="3" fillId="46" borderId="11" xfId="61" applyNumberFormat="1" applyFont="1" applyFill="1" applyBorder="1" applyAlignment="1">
      <alignment horizontal="center" vertical="center" wrapText="1"/>
      <protection/>
    </xf>
    <xf numFmtId="4" fontId="14" fillId="0" borderId="0" xfId="62" applyNumberFormat="1">
      <alignment/>
      <protection/>
    </xf>
    <xf numFmtId="49" fontId="13" fillId="0" borderId="11" xfId="62" applyNumberFormat="1" applyFont="1" applyBorder="1" applyAlignment="1">
      <alignment horizontal="center" vertical="top" wrapText="1"/>
      <protection/>
    </xf>
    <xf numFmtId="0" fontId="13" fillId="0" borderId="11" xfId="62" applyFont="1" applyBorder="1" applyAlignment="1">
      <alignment vertical="top" wrapText="1"/>
      <protection/>
    </xf>
    <xf numFmtId="0" fontId="13" fillId="0" borderId="11" xfId="0" applyFont="1" applyFill="1" applyBorder="1" applyAlignment="1">
      <alignment horizontal="center" vertical="center" wrapText="1"/>
    </xf>
    <xf numFmtId="0" fontId="23" fillId="0" borderId="0" xfId="62" applyFont="1">
      <alignment/>
      <protection/>
    </xf>
    <xf numFmtId="0" fontId="13" fillId="0" borderId="11" xfId="0" applyFont="1" applyFill="1" applyBorder="1" applyAlignment="1">
      <alignment horizontal="center" vertical="center" wrapText="1"/>
    </xf>
    <xf numFmtId="49" fontId="2" fillId="0" borderId="11" xfId="61" applyNumberFormat="1" applyFont="1" applyFill="1" applyBorder="1" applyAlignment="1">
      <alignment horizontal="left" vertical="top" wrapText="1"/>
      <protection/>
    </xf>
    <xf numFmtId="49" fontId="3" fillId="46" borderId="11" xfId="61" applyNumberFormat="1" applyFont="1" applyFill="1" applyBorder="1" applyAlignment="1">
      <alignment horizontal="left" vertical="top" wrapText="1"/>
      <protection/>
    </xf>
    <xf numFmtId="2" fontId="14" fillId="0" borderId="0" xfId="62" applyNumberFormat="1">
      <alignment/>
      <protection/>
    </xf>
    <xf numFmtId="2" fontId="3" fillId="46" borderId="11" xfId="62" applyNumberFormat="1" applyFont="1" applyFill="1" applyBorder="1" applyAlignment="1">
      <alignment horizontal="center" vertical="top"/>
      <protection/>
    </xf>
    <xf numFmtId="0" fontId="14" fillId="0" borderId="11" xfId="62" applyFont="1" applyBorder="1" applyAlignment="1">
      <alignment vertical="top"/>
      <protection/>
    </xf>
    <xf numFmtId="0" fontId="2" fillId="0" borderId="11" xfId="62" applyFont="1" applyBorder="1" applyAlignment="1">
      <alignment horizontal="center" vertical="top" wrapText="1"/>
      <protection/>
    </xf>
    <xf numFmtId="2" fontId="14" fillId="46" borderId="0" xfId="62" applyNumberFormat="1" applyFill="1">
      <alignment/>
      <protection/>
    </xf>
    <xf numFmtId="2" fontId="14" fillId="48" borderId="0" xfId="62" applyNumberFormat="1" applyFill="1">
      <alignment/>
      <protection/>
    </xf>
    <xf numFmtId="0" fontId="13" fillId="0" borderId="11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/>
    </xf>
    <xf numFmtId="0" fontId="0" fillId="0" borderId="0" xfId="54">
      <alignment/>
      <protection/>
    </xf>
    <xf numFmtId="4" fontId="2" fillId="0" borderId="11" xfId="58" applyNumberFormat="1" applyFont="1" applyFill="1" applyBorder="1" applyAlignment="1">
      <alignment horizontal="center" vertical="center" wrapText="1"/>
      <protection/>
    </xf>
    <xf numFmtId="0" fontId="2" fillId="0" borderId="11" xfId="54" applyNumberFormat="1" applyFont="1" applyFill="1" applyBorder="1" applyAlignment="1">
      <alignment horizontal="left" vertical="center" wrapText="1"/>
      <protection/>
    </xf>
    <xf numFmtId="49" fontId="2" fillId="0" borderId="11" xfId="58" applyNumberFormat="1" applyFont="1" applyFill="1" applyBorder="1" applyAlignment="1">
      <alignment horizontal="center" vertical="center" wrapText="1"/>
      <protection/>
    </xf>
    <xf numFmtId="4" fontId="3" fillId="0" borderId="11" xfId="58" applyNumberFormat="1" applyFont="1" applyBorder="1" applyAlignment="1">
      <alignment horizontal="center" vertical="center" wrapText="1"/>
      <protection/>
    </xf>
    <xf numFmtId="4" fontId="3" fillId="0" borderId="11" xfId="58" applyNumberFormat="1" applyFont="1" applyFill="1" applyBorder="1" applyAlignment="1">
      <alignment horizontal="center" vertical="center" wrapText="1"/>
      <protection/>
    </xf>
    <xf numFmtId="0" fontId="3" fillId="0" borderId="11" xfId="54" applyFont="1" applyBorder="1" applyAlignment="1">
      <alignment horizontal="left" vertical="center" wrapText="1"/>
      <protection/>
    </xf>
    <xf numFmtId="49" fontId="3" fillId="0" borderId="11" xfId="58" applyNumberFormat="1" applyFont="1" applyBorder="1" applyAlignment="1">
      <alignment horizontal="center" vertical="top" wrapText="1"/>
      <protection/>
    </xf>
    <xf numFmtId="0" fontId="3" fillId="0" borderId="11" xfId="58" applyFont="1" applyBorder="1" applyAlignment="1">
      <alignment horizontal="left" vertical="center" wrapText="1"/>
      <protection/>
    </xf>
    <xf numFmtId="0" fontId="3" fillId="0" borderId="11" xfId="58" applyFont="1" applyBorder="1" applyAlignment="1">
      <alignment horizontal="center" vertical="top" wrapText="1"/>
      <protection/>
    </xf>
    <xf numFmtId="0" fontId="3" fillId="0" borderId="11" xfId="58" applyFont="1" applyBorder="1" applyAlignment="1">
      <alignment horizontal="center" vertical="center" wrapText="1"/>
      <protection/>
    </xf>
    <xf numFmtId="0" fontId="4" fillId="0" borderId="11" xfId="58" applyFont="1" applyBorder="1" applyAlignment="1">
      <alignment horizontal="center" vertical="center" wrapText="1"/>
      <protection/>
    </xf>
    <xf numFmtId="0" fontId="16" fillId="0" borderId="0" xfId="54" applyFont="1" applyAlignment="1">
      <alignment vertical="center" wrapText="1"/>
      <protection/>
    </xf>
    <xf numFmtId="0" fontId="1" fillId="0" borderId="0" xfId="54" applyNumberFormat="1" applyFont="1" applyFill="1" applyBorder="1" applyAlignment="1">
      <alignment horizontal="left" vertical="top" wrapText="1"/>
      <protection/>
    </xf>
    <xf numFmtId="49" fontId="1" fillId="0" borderId="0" xfId="58" applyNumberFormat="1" applyFont="1" applyFill="1" applyBorder="1" applyAlignment="1">
      <alignment horizontal="center" vertical="top" wrapText="1"/>
      <protection/>
    </xf>
    <xf numFmtId="0" fontId="4" fillId="0" borderId="0" xfId="54" applyFont="1" applyFill="1" applyAlignment="1">
      <alignment/>
      <protection/>
    </xf>
    <xf numFmtId="4" fontId="1" fillId="0" borderId="0" xfId="58" applyNumberFormat="1" applyFont="1" applyFill="1" applyBorder="1" applyAlignment="1">
      <alignment horizontal="center" vertical="top" wrapText="1"/>
      <protection/>
    </xf>
    <xf numFmtId="2" fontId="0" fillId="0" borderId="13" xfId="0" applyNumberFormat="1" applyBorder="1" applyAlignment="1">
      <alignment horizontal="center" vertical="center" wrapText="1"/>
    </xf>
    <xf numFmtId="2" fontId="3" fillId="0" borderId="12" xfId="58" applyNumberFormat="1" applyFont="1" applyBorder="1" applyAlignment="1">
      <alignment horizontal="center" vertical="center" wrapText="1"/>
      <protection/>
    </xf>
    <xf numFmtId="4" fontId="0" fillId="0" borderId="0" xfId="54" applyNumberFormat="1">
      <alignment/>
      <protection/>
    </xf>
    <xf numFmtId="2" fontId="0" fillId="0" borderId="0" xfId="54" applyNumberFormat="1">
      <alignment/>
      <protection/>
    </xf>
    <xf numFmtId="0" fontId="4" fillId="0" borderId="11" xfId="58" applyFont="1" applyBorder="1" applyAlignment="1">
      <alignment horizontal="center" vertical="top" wrapText="1"/>
      <protection/>
    </xf>
    <xf numFmtId="49" fontId="4" fillId="0" borderId="0" xfId="54" applyNumberFormat="1" applyFont="1" applyFill="1">
      <alignment/>
      <protection/>
    </xf>
    <xf numFmtId="0" fontId="4" fillId="0" borderId="0" xfId="54" applyFont="1" applyFill="1" applyAlignment="1">
      <alignment horizontal="right"/>
      <protection/>
    </xf>
    <xf numFmtId="49" fontId="4" fillId="0" borderId="0" xfId="54" applyNumberFormat="1" applyFont="1" applyFill="1" applyAlignment="1">
      <alignment horizontal="right"/>
      <protection/>
    </xf>
    <xf numFmtId="2" fontId="3" fillId="0" borderId="11" xfId="0" applyNumberFormat="1" applyFont="1" applyFill="1" applyBorder="1" applyAlignment="1">
      <alignment horizontal="center" vertical="center"/>
    </xf>
    <xf numFmtId="0" fontId="13" fillId="46" borderId="11" xfId="0" applyFont="1" applyFill="1" applyBorder="1" applyAlignment="1">
      <alignment/>
    </xf>
    <xf numFmtId="49" fontId="5" fillId="0" borderId="0" xfId="62" applyNumberFormat="1" applyFont="1" applyAlignment="1">
      <alignment horizontal="center" wrapText="1"/>
      <protection/>
    </xf>
    <xf numFmtId="49" fontId="3" fillId="0" borderId="0" xfId="62" applyNumberFormat="1" applyFont="1" applyAlignment="1">
      <alignment horizontal="right"/>
      <protection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62" applyAlignment="1">
      <alignment horizontal="right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3" fillId="46" borderId="0" xfId="0" applyFont="1" applyFill="1" applyAlignment="1">
      <alignment horizontal="right"/>
    </xf>
    <xf numFmtId="0" fontId="2" fillId="0" borderId="11" xfId="0" applyFont="1" applyBorder="1" applyAlignment="1">
      <alignment horizontal="center"/>
    </xf>
    <xf numFmtId="19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87" fontId="3" fillId="0" borderId="0" xfId="71" applyFont="1" applyFill="1" applyAlignment="1">
      <alignment horizontal="right"/>
    </xf>
    <xf numFmtId="0" fontId="5" fillId="0" borderId="0" xfId="0" applyFont="1" applyFill="1" applyAlignment="1">
      <alignment horizontal="center" wrapText="1"/>
    </xf>
    <xf numFmtId="49" fontId="3" fillId="0" borderId="0" xfId="54" applyNumberFormat="1" applyFont="1" applyFill="1" applyAlignment="1">
      <alignment horizontal="right"/>
      <protection/>
    </xf>
    <xf numFmtId="0" fontId="1" fillId="0" borderId="0" xfId="58" applyFont="1" applyAlignment="1">
      <alignment horizontal="center" vertical="center" wrapText="1"/>
      <protection/>
    </xf>
    <xf numFmtId="2" fontId="3" fillId="0" borderId="11" xfId="58" applyNumberFormat="1" applyFont="1" applyBorder="1" applyAlignment="1">
      <alignment horizontal="center" vertical="center" wrapText="1"/>
      <protection/>
    </xf>
    <xf numFmtId="2" fontId="2" fillId="0" borderId="11" xfId="58" applyNumberFormat="1" applyFont="1" applyFill="1" applyBorder="1" applyAlignment="1">
      <alignment horizontal="center" vertical="center" wrapText="1"/>
      <protection/>
    </xf>
    <xf numFmtId="2" fontId="3" fillId="0" borderId="12" xfId="58" applyNumberFormat="1" applyFont="1" applyBorder="1" applyAlignment="1">
      <alignment horizontal="center" vertical="center" wrapText="1"/>
      <protection/>
    </xf>
    <xf numFmtId="2" fontId="0" fillId="0" borderId="13" xfId="0" applyNumberFormat="1" applyBorder="1" applyAlignment="1">
      <alignment horizontal="center" vertical="center" wrapText="1"/>
    </xf>
    <xf numFmtId="0" fontId="3" fillId="0" borderId="0" xfId="54" applyFont="1" applyFill="1" applyAlignment="1">
      <alignment horizontal="right"/>
      <protection/>
    </xf>
    <xf numFmtId="0" fontId="4" fillId="0" borderId="11" xfId="58" applyFont="1" applyBorder="1" applyAlignment="1">
      <alignment horizontal="center" vertical="top" wrapText="1"/>
      <protection/>
    </xf>
    <xf numFmtId="2" fontId="3" fillId="0" borderId="13" xfId="58" applyNumberFormat="1" applyFont="1" applyBorder="1" applyAlignment="1">
      <alignment horizontal="center" vertical="center" wrapText="1"/>
      <protection/>
    </xf>
    <xf numFmtId="0" fontId="3" fillId="0" borderId="0" xfId="54" applyFont="1" applyAlignment="1">
      <alignment horizontal="right"/>
      <protection/>
    </xf>
    <xf numFmtId="0" fontId="0" fillId="0" borderId="0" xfId="0" applyFont="1" applyAlignment="1">
      <alignment horizontal="right"/>
    </xf>
    <xf numFmtId="0" fontId="1" fillId="0" borderId="0" xfId="54" applyFont="1" applyFill="1" applyAlignment="1">
      <alignment horizontal="center" wrapText="1"/>
      <protection/>
    </xf>
    <xf numFmtId="0" fontId="3" fillId="0" borderId="11" xfId="0" applyFont="1" applyBorder="1" applyAlignment="1">
      <alignment horizontal="center" vertical="center"/>
    </xf>
    <xf numFmtId="3" fontId="3" fillId="46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top" wrapText="1"/>
    </xf>
    <xf numFmtId="191" fontId="4" fillId="0" borderId="12" xfId="0" applyNumberFormat="1" applyFont="1" applyFill="1" applyBorder="1" applyAlignment="1">
      <alignment horizontal="center" vertical="top" wrapText="1"/>
    </xf>
    <xf numFmtId="191" fontId="4" fillId="0" borderId="13" xfId="0" applyNumberFormat="1" applyFont="1" applyFill="1" applyBorder="1" applyAlignment="1">
      <alignment horizontal="center" vertical="top" wrapText="1"/>
    </xf>
    <xf numFmtId="191" fontId="4" fillId="0" borderId="12" xfId="0" applyNumberFormat="1" applyFont="1" applyBorder="1" applyAlignment="1">
      <alignment horizontal="center" vertical="top" wrapText="1"/>
    </xf>
    <xf numFmtId="191" fontId="4" fillId="0" borderId="13" xfId="0" applyNumberFormat="1" applyFont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191" fontId="4" fillId="0" borderId="12" xfId="0" applyNumberFormat="1" applyFont="1" applyFill="1" applyBorder="1" applyAlignment="1" quotePrefix="1">
      <alignment horizontal="center" vertical="top" wrapText="1"/>
    </xf>
    <xf numFmtId="191" fontId="4" fillId="0" borderId="13" xfId="0" applyNumberFormat="1" applyFont="1" applyFill="1" applyBorder="1" applyAlignment="1" quotePrefix="1">
      <alignment horizontal="center" vertical="top" wrapText="1"/>
    </xf>
    <xf numFmtId="3" fontId="3" fillId="0" borderId="11" xfId="0" applyNumberFormat="1" applyFont="1" applyBorder="1" applyAlignment="1">
      <alignment horizontal="center" vertical="center" wrapText="1"/>
    </xf>
    <xf numFmtId="0" fontId="13" fillId="0" borderId="11" xfId="63" applyFont="1" applyBorder="1" applyAlignment="1">
      <alignment horizontal="center" vertical="center" wrapText="1"/>
      <protection/>
    </xf>
    <xf numFmtId="49" fontId="3" fillId="0" borderId="0" xfId="62" applyNumberFormat="1" applyFont="1" applyAlignment="1">
      <alignment horizontal="center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APBEXstdData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5" xfId="57"/>
    <cellStyle name="Обычный 6" xfId="58"/>
    <cellStyle name="Обычный 9" xfId="59"/>
    <cellStyle name="Обычный_Лист1" xfId="60"/>
    <cellStyle name="Обычный_Лист1 2" xfId="61"/>
    <cellStyle name="Обычный_Приложения 1, 2 " xfId="62"/>
    <cellStyle name="Обычный_Приложения 13,14 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Финансовый 3" xfId="74"/>
    <cellStyle name="Финансовый 4" xfId="75"/>
    <cellStyle name="Финансовый 5" xfId="76"/>
    <cellStyle name="Финансовый 6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DATA\&#1055;&#1086;&#1083;&#1100;&#1079;&#1086;&#1074;&#1072;&#1090;&#1077;&#1083;&#1100;\Desktop\&#1084;&#1086;&#1080;%20&#1076;&#1086;&#1082;&#1091;&#1084;&#1077;&#1085;&#1090;&#1099;\&#1101;&#1082;&#1086;&#1085;&#1086;&#1084;&#1080;&#1089;&#1090;\&#1041;&#1102;&#1076;&#1078;&#1077;&#1090;\&#1041;&#1070;&#1044;&#1046;&#1045;&#1058;%202022\&#1041;&#1102;&#1076;&#1078;&#1077;&#1090;\2%20&#1095;&#1090;&#1077;&#1085;&#1080;&#1077;\&#1055;&#1088;&#1080;&#1083;&#1086;&#1078;&#1077;&#1085;&#1080;&#1103;%20%20&#1082;%20&#1073;&#1102;&#1076;&#1078;&#1077;&#1090;&#1091;%20%2022-24%20&#1075;%202%20&#1095;&#1090;&#1077;&#1085;&#1080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DATA\&#1055;&#1086;&#1083;&#1100;&#1079;&#1086;&#1074;&#1072;&#1090;&#1077;&#1083;&#1100;\Desktop\&#1084;&#1086;&#1080;%20&#1076;&#1086;&#1082;&#1091;&#1084;&#1077;&#1085;&#1090;&#1099;\&#1101;&#1082;&#1086;&#1085;&#1086;&#1084;&#1080;&#1089;&#1090;\&#1041;&#1102;&#1076;&#1078;&#1077;&#1090;\&#1041;&#1070;&#1044;&#1046;&#1045;&#1058;%202022\&#1041;&#1102;&#1076;&#1078;&#1077;&#1090;\&#1080;&#1079;&#1084;&#1077;&#1085;&#1077;&#1085;&#1080;&#1103;\2\&#1055;&#1088;&#1080;&#1083;&#1086;&#1078;&#1077;&#1085;&#1080;&#1103;%20%20&#1082;%20&#1073;&#1102;&#1076;&#1078;&#1077;&#1090;&#1091;%20&#1085;&#1086;&#1074;&#1099;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DATA\&#1055;&#1086;&#1083;&#1100;&#1079;&#1086;&#1074;&#1072;&#1090;&#1077;&#1083;&#1100;\Desktop\&#1084;&#1086;&#1080;%20&#1076;&#1086;&#1082;&#1091;&#1084;&#1077;&#1085;&#1090;&#1099;\&#1101;&#1082;&#1086;&#1085;&#1086;&#1084;&#1080;&#1089;&#1090;\&#1041;&#1102;&#1076;&#1078;&#1077;&#1090;\&#1041;&#1070;&#1044;&#1046;&#1045;&#1058;%202022\&#1041;&#1102;&#1076;&#1078;&#1077;&#1090;\&#1080;&#1079;&#1084;&#1077;&#1085;&#1077;&#1085;&#1080;&#1103;\1\&#1055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,5"/>
      <sheetName val="6"/>
      <sheetName val="7"/>
      <sheetName val="8"/>
      <sheetName val="9"/>
      <sheetName val="10"/>
      <sheetName val="11,12"/>
      <sheetName val="13"/>
      <sheetName val="14,15"/>
      <sheetName val="16"/>
      <sheetName val="Лист1"/>
    </sheetNames>
    <sheetDataSet>
      <sheetData sheetId="1">
        <row r="12">
          <cell r="D12">
            <v>6682.3</v>
          </cell>
        </row>
        <row r="28">
          <cell r="D28">
            <v>0</v>
          </cell>
        </row>
      </sheetData>
      <sheetData sheetId="2">
        <row r="72">
          <cell r="D72">
            <v>92789.04</v>
          </cell>
          <cell r="E72">
            <v>95603.01</v>
          </cell>
        </row>
      </sheetData>
      <sheetData sheetId="4">
        <row r="193">
          <cell r="D193">
            <v>2000</v>
          </cell>
        </row>
      </sheetData>
      <sheetData sheetId="5">
        <row r="47">
          <cell r="D47">
            <v>6000</v>
          </cell>
          <cell r="E47">
            <v>6000</v>
          </cell>
        </row>
        <row r="49">
          <cell r="D49">
            <v>2300</v>
          </cell>
          <cell r="E49">
            <v>2300</v>
          </cell>
        </row>
        <row r="171">
          <cell r="D171">
            <v>90517.75</v>
          </cell>
          <cell r="E171">
            <v>91042.35</v>
          </cell>
        </row>
      </sheetData>
      <sheetData sheetId="7">
        <row r="242">
          <cell r="F242">
            <v>90517.75</v>
          </cell>
          <cell r="G242">
            <v>91042.35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Лист1"/>
    </sheetNames>
    <sheetDataSet>
      <sheetData sheetId="0">
        <row r="95">
          <cell r="D95">
            <v>64.3</v>
          </cell>
        </row>
        <row r="167">
          <cell r="D167">
            <v>0</v>
          </cell>
        </row>
        <row r="187">
          <cell r="D18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Лист1"/>
    </sheetNames>
    <sheetDataSet>
      <sheetData sheetId="2">
        <row r="12">
          <cell r="D12">
            <v>0</v>
          </cell>
          <cell r="E12">
            <v>0</v>
          </cell>
        </row>
        <row r="15">
          <cell r="D15">
            <v>0</v>
          </cell>
          <cell r="E15">
            <v>0</v>
          </cell>
        </row>
        <row r="19">
          <cell r="D19">
            <v>0</v>
          </cell>
          <cell r="E19">
            <v>0</v>
          </cell>
        </row>
        <row r="22">
          <cell r="D22">
            <v>0</v>
          </cell>
          <cell r="E22">
            <v>0</v>
          </cell>
        </row>
        <row r="25">
          <cell r="D25">
            <v>0</v>
          </cell>
          <cell r="E25">
            <v>0</v>
          </cell>
        </row>
        <row r="39">
          <cell r="D39">
            <v>0</v>
          </cell>
        </row>
        <row r="41">
          <cell r="D41">
            <v>0</v>
          </cell>
          <cell r="E41">
            <v>0</v>
          </cell>
        </row>
        <row r="52">
          <cell r="D52">
            <v>0</v>
          </cell>
          <cell r="E52">
            <v>0</v>
          </cell>
        </row>
        <row r="54">
          <cell r="D54">
            <v>0</v>
          </cell>
          <cell r="E54">
            <v>0</v>
          </cell>
        </row>
        <row r="60">
          <cell r="D60">
            <v>0</v>
          </cell>
        </row>
        <row r="64">
          <cell r="D64">
            <v>0</v>
          </cell>
          <cell r="E64">
            <v>0</v>
          </cell>
        </row>
        <row r="66">
          <cell r="D66">
            <v>0</v>
          </cell>
          <cell r="E66">
            <v>0</v>
          </cell>
        </row>
        <row r="84">
          <cell r="D84">
            <v>0</v>
          </cell>
          <cell r="E84">
            <v>0</v>
          </cell>
        </row>
        <row r="91">
          <cell r="D91">
            <v>0</v>
          </cell>
          <cell r="E91">
            <v>0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6">
          <cell r="D96">
            <v>0</v>
          </cell>
          <cell r="E96">
            <v>0</v>
          </cell>
        </row>
        <row r="99">
          <cell r="D99">
            <v>0</v>
          </cell>
          <cell r="E99">
            <v>0</v>
          </cell>
        </row>
        <row r="101">
          <cell r="D101">
            <v>0</v>
          </cell>
          <cell r="E101">
            <v>0</v>
          </cell>
        </row>
        <row r="102">
          <cell r="D102">
            <v>0</v>
          </cell>
          <cell r="E102">
            <v>0</v>
          </cell>
        </row>
        <row r="105">
          <cell r="D105">
            <v>0</v>
          </cell>
          <cell r="E105">
            <v>0</v>
          </cell>
        </row>
        <row r="107">
          <cell r="D107">
            <v>0</v>
          </cell>
          <cell r="E107">
            <v>0</v>
          </cell>
        </row>
        <row r="110">
          <cell r="D110">
            <v>0</v>
          </cell>
          <cell r="E110">
            <v>0</v>
          </cell>
        </row>
        <row r="114">
          <cell r="D114">
            <v>0</v>
          </cell>
          <cell r="E114">
            <v>0</v>
          </cell>
        </row>
        <row r="116">
          <cell r="D116">
            <v>0</v>
          </cell>
          <cell r="E116">
            <v>0</v>
          </cell>
        </row>
        <row r="117">
          <cell r="D117">
            <v>0</v>
          </cell>
          <cell r="E117">
            <v>0</v>
          </cell>
        </row>
        <row r="120">
          <cell r="D120">
            <v>0</v>
          </cell>
          <cell r="E120">
            <v>0</v>
          </cell>
        </row>
        <row r="122">
          <cell r="D122">
            <v>0</v>
          </cell>
          <cell r="E122">
            <v>0</v>
          </cell>
        </row>
        <row r="124">
          <cell r="D124">
            <v>0</v>
          </cell>
          <cell r="E124">
            <v>0</v>
          </cell>
        </row>
        <row r="130">
          <cell r="D130">
            <v>0</v>
          </cell>
          <cell r="E130">
            <v>0</v>
          </cell>
        </row>
        <row r="133">
          <cell r="D133">
            <v>0</v>
          </cell>
          <cell r="E133">
            <v>0</v>
          </cell>
        </row>
        <row r="136">
          <cell r="D136">
            <v>0</v>
          </cell>
          <cell r="E136">
            <v>0</v>
          </cell>
        </row>
        <row r="137">
          <cell r="D137">
            <v>0</v>
          </cell>
          <cell r="E137">
            <v>0</v>
          </cell>
        </row>
        <row r="139">
          <cell r="D139">
            <v>0</v>
          </cell>
          <cell r="E139">
            <v>0</v>
          </cell>
        </row>
        <row r="141">
          <cell r="D141">
            <v>0</v>
          </cell>
          <cell r="E141">
            <v>0</v>
          </cell>
        </row>
        <row r="144">
          <cell r="D144">
            <v>0</v>
          </cell>
          <cell r="E144">
            <v>0</v>
          </cell>
        </row>
        <row r="145">
          <cell r="D145">
            <v>0</v>
          </cell>
          <cell r="E145">
            <v>0</v>
          </cell>
        </row>
        <row r="146">
          <cell r="D146">
            <v>0</v>
          </cell>
          <cell r="E146">
            <v>0</v>
          </cell>
        </row>
        <row r="151">
          <cell r="D151">
            <v>0</v>
          </cell>
          <cell r="E151">
            <v>0</v>
          </cell>
        </row>
        <row r="156">
          <cell r="D156">
            <v>0</v>
          </cell>
          <cell r="E156">
            <v>0</v>
          </cell>
        </row>
        <row r="157">
          <cell r="D157">
            <v>0</v>
          </cell>
          <cell r="E157">
            <v>0</v>
          </cell>
        </row>
        <row r="159">
          <cell r="D159">
            <v>0</v>
          </cell>
          <cell r="E159">
            <v>0</v>
          </cell>
        </row>
        <row r="161">
          <cell r="D161">
            <v>0</v>
          </cell>
          <cell r="E161">
            <v>0</v>
          </cell>
        </row>
        <row r="165">
          <cell r="D165">
            <v>0</v>
          </cell>
          <cell r="E165">
            <v>0</v>
          </cell>
        </row>
        <row r="169">
          <cell r="D169">
            <v>0</v>
          </cell>
          <cell r="E169">
            <v>0</v>
          </cell>
        </row>
        <row r="173">
          <cell r="D173">
            <v>0</v>
          </cell>
          <cell r="E173">
            <v>0</v>
          </cell>
        </row>
        <row r="175">
          <cell r="D175">
            <v>0</v>
          </cell>
          <cell r="E175">
            <v>0</v>
          </cell>
        </row>
        <row r="176">
          <cell r="D176">
            <v>0</v>
          </cell>
          <cell r="E1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F284B6EF64E3C15A4B21E4A1E6C55046559B6FB4DAF5006A2E7D43B6FB6E958215531EBD8362431m3A9M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F284B6EF64E3C15A4B21E4A1E6C55046559B6FB4DAF5006A2E7D43B6FB6E958215531EBD8362431m3A9M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F284B6EF64E3C15A4B21E4A1E6C55046559B6FB4DAF5006A2E7D43B6FB6E958215531EBD8362431m3A9M" TargetMode="External" /><Relationship Id="rId2" Type="http://schemas.openxmlformats.org/officeDocument/2006/relationships/hyperlink" Target="consultantplus://offline/ref=EF284B6EF64E3C15A4B21E4A1E6C55046559B6FB4DAF5006A2E7D43B6FB6E958215531EBD8362431m3A9M" TargetMode="Externa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4" TargetMode="External" /><Relationship Id="rId2" Type="http://schemas.openxmlformats.org/officeDocument/2006/relationships/hyperlink" Target="_ftnref3" TargetMode="External" /><Relationship Id="rId3" Type="http://schemas.openxmlformats.org/officeDocument/2006/relationships/hyperlink" Target="consultantplus://offline/ref=EF284B6EF64E3C15A4B21E4A1E6C55046559B6FB4DAF5006A2E7D43B6FB6E958215531EBD8362431m3A9M" TargetMode="External" /><Relationship Id="rId4" Type="http://schemas.openxmlformats.org/officeDocument/2006/relationships/comments" Target="../comments3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F284B6EF64E3C15A4B21E4A1E6C55046559B6FB4DAF5006A2E7D43B6FB6E958215531EBD8362431m3A9M" TargetMode="External" /><Relationship Id="rId2" Type="http://schemas.openxmlformats.org/officeDocument/2006/relationships/hyperlink" Target="consultantplus://offline/ref=EF284B6EF64E3C15A4B21E4A1E6C55046559B6FB4DAF5006A2E7D43B6FB6E958215531EBD8362431m3A9M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F284B6EF64E3C15A4B21E4A1E6C55046559B6FB4DAF5006A2E7D43B6FB6E958215531EBD8362431m3A9M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4" TargetMode="External" /><Relationship Id="rId2" Type="http://schemas.openxmlformats.org/officeDocument/2006/relationships/hyperlink" Target="consultantplus://offline/ref=EF284B6EF64E3C15A4B21E4A1E6C55046559B6FB4DAF5006A2E7D43B6FB6E958215531EBD8362431m3A9M" TargetMode="External" /><Relationship Id="rId3" Type="http://schemas.openxmlformats.org/officeDocument/2006/relationships/hyperlink" Target="consultantplus://offline/ref=EF284B6EF64E3C15A4B21E4A1E6C55046559B6FB4DAF5006A2E7D43B6FB6E958215531EBD8362431m3A9M" TargetMode="Externa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_ftnref4" TargetMode="External" /><Relationship Id="rId2" Type="http://schemas.openxmlformats.org/officeDocument/2006/relationships/hyperlink" Target="consultantplus://offline/ref=EF284B6EF64E3C15A4B21E4A1E6C55046559B6FB4DAF5006A2E7D43B6FB6E958215531EBD8362431m3A9M" TargetMode="External" /><Relationship Id="rId3" Type="http://schemas.openxmlformats.org/officeDocument/2006/relationships/hyperlink" Target="consultantplus://offline/ref=EF284B6EF64E3C15A4B21E4A1E6C55046559B6FB4DAF5006A2E7D43B6FB6E958215531EBD8362431m3A9M" TargetMode="Externa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01"/>
  <sheetViews>
    <sheetView tabSelected="1" zoomScalePageLayoutView="0" workbookViewId="0" topLeftCell="A1">
      <selection activeCell="C2" sqref="C2:D2"/>
    </sheetView>
  </sheetViews>
  <sheetFormatPr defaultColWidth="9.140625" defaultRowHeight="12.75"/>
  <cols>
    <col min="1" max="1" width="4.8515625" style="94" customWidth="1"/>
    <col min="2" max="2" width="20.8515625" style="328" customWidth="1"/>
    <col min="3" max="3" width="63.421875" style="94" customWidth="1"/>
    <col min="4" max="4" width="12.00390625" style="355" customWidth="1"/>
    <col min="5" max="5" width="7.140625" style="95" customWidth="1"/>
    <col min="6" max="6" width="11.28125" style="95" customWidth="1"/>
    <col min="7" max="16384" width="9.140625" style="95" customWidth="1"/>
  </cols>
  <sheetData>
    <row r="1" spans="3:4" ht="12.75">
      <c r="C1" s="504" t="s">
        <v>712</v>
      </c>
      <c r="D1" s="504"/>
    </row>
    <row r="2" spans="3:4" ht="12.75">
      <c r="C2" s="504" t="s">
        <v>701</v>
      </c>
      <c r="D2" s="504"/>
    </row>
    <row r="3" spans="3:4" ht="12.75">
      <c r="C3" s="466" t="s">
        <v>700</v>
      </c>
      <c r="D3" s="466"/>
    </row>
    <row r="4" ht="10.5" customHeight="1">
      <c r="C4" s="96"/>
    </row>
    <row r="5" spans="1:4" s="97" customFormat="1" ht="16.5" customHeight="1">
      <c r="A5" s="464" t="s">
        <v>648</v>
      </c>
      <c r="B5" s="464"/>
      <c r="C5" s="464"/>
      <c r="D5" s="464"/>
    </row>
    <row r="6" spans="1:4" ht="6.75" customHeight="1">
      <c r="A6" s="98"/>
      <c r="C6" s="98"/>
      <c r="D6" s="356"/>
    </row>
    <row r="7" spans="1:4" ht="30.75" customHeight="1">
      <c r="A7" s="101" t="s">
        <v>218</v>
      </c>
      <c r="B7" s="329"/>
      <c r="C7" s="101" t="s">
        <v>219</v>
      </c>
      <c r="D7" s="357" t="s">
        <v>220</v>
      </c>
    </row>
    <row r="8" spans="1:6" ht="12.75" customHeight="1">
      <c r="A8" s="113" t="s">
        <v>221</v>
      </c>
      <c r="B8" s="136" t="s">
        <v>222</v>
      </c>
      <c r="C8" s="102" t="s">
        <v>223</v>
      </c>
      <c r="D8" s="358">
        <f>D9+D25+D36+D39+D12+D22+D47+D60+D57+D51</f>
        <v>-13567.94</v>
      </c>
      <c r="F8" s="232"/>
    </row>
    <row r="9" spans="1:4" ht="12" customHeight="1">
      <c r="A9" s="113" t="s">
        <v>221</v>
      </c>
      <c r="B9" s="136" t="s">
        <v>224</v>
      </c>
      <c r="C9" s="103" t="s">
        <v>225</v>
      </c>
      <c r="D9" s="358">
        <f>D10</f>
        <v>150</v>
      </c>
    </row>
    <row r="10" spans="1:4" ht="12" customHeight="1">
      <c r="A10" s="114" t="s">
        <v>221</v>
      </c>
      <c r="B10" s="132" t="s">
        <v>226</v>
      </c>
      <c r="C10" s="104" t="s">
        <v>227</v>
      </c>
      <c r="D10" s="359">
        <f>D11</f>
        <v>150</v>
      </c>
    </row>
    <row r="11" spans="1:4" ht="51">
      <c r="A11" s="115" t="s">
        <v>228</v>
      </c>
      <c r="B11" s="330" t="s">
        <v>240</v>
      </c>
      <c r="C11" s="106" t="s">
        <v>241</v>
      </c>
      <c r="D11" s="359">
        <v>150</v>
      </c>
    </row>
    <row r="12" spans="1:4" ht="25.5">
      <c r="A12" s="116" t="s">
        <v>221</v>
      </c>
      <c r="B12" s="331" t="s">
        <v>283</v>
      </c>
      <c r="C12" s="109" t="s">
        <v>284</v>
      </c>
      <c r="D12" s="360">
        <f>D13</f>
        <v>936</v>
      </c>
    </row>
    <row r="13" spans="1:4" ht="25.5">
      <c r="A13" s="115" t="s">
        <v>221</v>
      </c>
      <c r="B13" s="330" t="s">
        <v>285</v>
      </c>
      <c r="C13" s="106" t="s">
        <v>286</v>
      </c>
      <c r="D13" s="359">
        <f>D14+D16+D18+D20</f>
        <v>936</v>
      </c>
    </row>
    <row r="14" spans="1:4" ht="51">
      <c r="A14" s="115" t="s">
        <v>156</v>
      </c>
      <c r="B14" s="330" t="s">
        <v>543</v>
      </c>
      <c r="C14" s="106" t="s">
        <v>302</v>
      </c>
      <c r="D14" s="359">
        <f>D15</f>
        <v>1145</v>
      </c>
    </row>
    <row r="15" spans="1:4" ht="51">
      <c r="A15" s="115" t="s">
        <v>156</v>
      </c>
      <c r="B15" s="330" t="s">
        <v>527</v>
      </c>
      <c r="C15" s="106" t="s">
        <v>302</v>
      </c>
      <c r="D15" s="359">
        <v>1145</v>
      </c>
    </row>
    <row r="16" spans="1:4" ht="89.25">
      <c r="A16" s="115" t="s">
        <v>156</v>
      </c>
      <c r="B16" s="330" t="s">
        <v>544</v>
      </c>
      <c r="C16" s="106" t="s">
        <v>529</v>
      </c>
      <c r="D16" s="359">
        <f>D17</f>
        <v>-4</v>
      </c>
    </row>
    <row r="17" spans="1:4" ht="90" customHeight="1">
      <c r="A17" s="115" t="s">
        <v>156</v>
      </c>
      <c r="B17" s="330" t="s">
        <v>528</v>
      </c>
      <c r="C17" s="106" t="s">
        <v>529</v>
      </c>
      <c r="D17" s="359">
        <v>-4</v>
      </c>
    </row>
    <row r="18" spans="1:4" ht="54.75" customHeight="1">
      <c r="A18" s="115" t="s">
        <v>156</v>
      </c>
      <c r="B18" s="330" t="s">
        <v>545</v>
      </c>
      <c r="C18" s="106" t="s">
        <v>546</v>
      </c>
      <c r="D18" s="359">
        <f>D19</f>
        <v>-300</v>
      </c>
    </row>
    <row r="19" spans="1:4" ht="76.5">
      <c r="A19" s="115" t="s">
        <v>156</v>
      </c>
      <c r="B19" s="330" t="s">
        <v>530</v>
      </c>
      <c r="C19" s="106" t="s">
        <v>531</v>
      </c>
      <c r="D19" s="359">
        <v>-300</v>
      </c>
    </row>
    <row r="20" spans="1:4" ht="51">
      <c r="A20" s="115" t="s">
        <v>156</v>
      </c>
      <c r="B20" s="330" t="s">
        <v>547</v>
      </c>
      <c r="C20" s="106" t="s">
        <v>548</v>
      </c>
      <c r="D20" s="359">
        <f>D21</f>
        <v>95</v>
      </c>
    </row>
    <row r="21" spans="1:4" ht="76.5">
      <c r="A21" s="115" t="s">
        <v>156</v>
      </c>
      <c r="B21" s="330" t="s">
        <v>532</v>
      </c>
      <c r="C21" s="106" t="s">
        <v>533</v>
      </c>
      <c r="D21" s="359">
        <v>95</v>
      </c>
    </row>
    <row r="22" spans="1:4" ht="12.75">
      <c r="A22" s="152" t="s">
        <v>221</v>
      </c>
      <c r="B22" s="332" t="s">
        <v>399</v>
      </c>
      <c r="C22" s="153" t="s">
        <v>400</v>
      </c>
      <c r="D22" s="361">
        <f>D23</f>
        <v>3.32</v>
      </c>
    </row>
    <row r="23" spans="1:4" ht="12.75">
      <c r="A23" s="16" t="s">
        <v>228</v>
      </c>
      <c r="B23" s="333" t="s">
        <v>396</v>
      </c>
      <c r="C23" s="151" t="s">
        <v>397</v>
      </c>
      <c r="D23" s="362">
        <f>D24</f>
        <v>3.32</v>
      </c>
    </row>
    <row r="24" spans="1:4" ht="12.75">
      <c r="A24" s="16" t="s">
        <v>228</v>
      </c>
      <c r="B24" s="333" t="s">
        <v>398</v>
      </c>
      <c r="C24" s="151" t="s">
        <v>397</v>
      </c>
      <c r="D24" s="362">
        <v>3.32</v>
      </c>
    </row>
    <row r="25" spans="1:4" ht="12.75">
      <c r="A25" s="117" t="s">
        <v>221</v>
      </c>
      <c r="B25" s="136" t="s">
        <v>229</v>
      </c>
      <c r="C25" s="105" t="s">
        <v>230</v>
      </c>
      <c r="D25" s="360">
        <f>D26+D31+D28</f>
        <v>-14459.29</v>
      </c>
    </row>
    <row r="26" spans="1:4" ht="12.75" hidden="1">
      <c r="A26" s="114" t="s">
        <v>228</v>
      </c>
      <c r="B26" s="132" t="s">
        <v>231</v>
      </c>
      <c r="C26" s="132" t="s">
        <v>232</v>
      </c>
      <c r="D26" s="359">
        <f>D27</f>
        <v>0</v>
      </c>
    </row>
    <row r="27" spans="1:4" ht="24.75" customHeight="1" hidden="1">
      <c r="A27" s="114" t="s">
        <v>228</v>
      </c>
      <c r="B27" s="132" t="s">
        <v>233</v>
      </c>
      <c r="C27" s="132" t="s">
        <v>325</v>
      </c>
      <c r="D27" s="359">
        <v>0</v>
      </c>
    </row>
    <row r="28" spans="1:4" ht="12.75" hidden="1">
      <c r="A28" s="115" t="s">
        <v>228</v>
      </c>
      <c r="B28" s="330" t="s">
        <v>246</v>
      </c>
      <c r="C28" s="133" t="s">
        <v>242</v>
      </c>
      <c r="D28" s="359">
        <f>D29+D30</f>
        <v>0</v>
      </c>
    </row>
    <row r="29" spans="1:4" ht="12.75" hidden="1">
      <c r="A29" s="115" t="s">
        <v>228</v>
      </c>
      <c r="B29" s="330" t="s">
        <v>271</v>
      </c>
      <c r="C29" s="133" t="s">
        <v>243</v>
      </c>
      <c r="D29" s="359"/>
    </row>
    <row r="30" spans="1:4" ht="12.75" hidden="1">
      <c r="A30" s="115" t="s">
        <v>228</v>
      </c>
      <c r="B30" s="330" t="s">
        <v>244</v>
      </c>
      <c r="C30" s="133" t="s">
        <v>245</v>
      </c>
      <c r="D30" s="359"/>
    </row>
    <row r="31" spans="1:5" ht="12.75">
      <c r="A31" s="114" t="s">
        <v>228</v>
      </c>
      <c r="B31" s="132" t="s">
        <v>234</v>
      </c>
      <c r="C31" s="132" t="s">
        <v>235</v>
      </c>
      <c r="D31" s="359">
        <f>D32+D34</f>
        <v>-14459.29</v>
      </c>
      <c r="E31" s="232" t="e">
        <f>#REF!-D31</f>
        <v>#REF!</v>
      </c>
    </row>
    <row r="32" spans="1:4" ht="12.75">
      <c r="A32" s="114" t="s">
        <v>228</v>
      </c>
      <c r="B32" s="132" t="s">
        <v>326</v>
      </c>
      <c r="C32" s="104" t="s">
        <v>327</v>
      </c>
      <c r="D32" s="359">
        <f>D33</f>
        <v>-14459.29</v>
      </c>
    </row>
    <row r="33" spans="1:4" ht="25.5">
      <c r="A33" s="114" t="s">
        <v>228</v>
      </c>
      <c r="B33" s="132" t="s">
        <v>328</v>
      </c>
      <c r="C33" s="104" t="s">
        <v>329</v>
      </c>
      <c r="D33" s="359">
        <v>-14459.29</v>
      </c>
    </row>
    <row r="34" spans="1:4" ht="12.75" hidden="1">
      <c r="A34" s="114" t="s">
        <v>228</v>
      </c>
      <c r="B34" s="132" t="s">
        <v>330</v>
      </c>
      <c r="C34" s="104" t="s">
        <v>331</v>
      </c>
      <c r="D34" s="359">
        <f>D35</f>
        <v>0</v>
      </c>
    </row>
    <row r="35" spans="1:4" ht="25.5" hidden="1">
      <c r="A35" s="114" t="s">
        <v>228</v>
      </c>
      <c r="B35" s="132" t="s">
        <v>332</v>
      </c>
      <c r="C35" s="104" t="s">
        <v>333</v>
      </c>
      <c r="D35" s="359">
        <v>0</v>
      </c>
    </row>
    <row r="36" spans="1:4" ht="14.25" customHeight="1" hidden="1">
      <c r="A36" s="113" t="s">
        <v>221</v>
      </c>
      <c r="B36" s="136" t="s">
        <v>236</v>
      </c>
      <c r="C36" s="136" t="s">
        <v>237</v>
      </c>
      <c r="D36" s="358">
        <f>D37</f>
        <v>0</v>
      </c>
    </row>
    <row r="37" spans="1:4" ht="38.25" hidden="1">
      <c r="A37" s="114" t="s">
        <v>100</v>
      </c>
      <c r="B37" s="132" t="s">
        <v>238</v>
      </c>
      <c r="C37" s="132" t="s">
        <v>239</v>
      </c>
      <c r="D37" s="359">
        <f>D38</f>
        <v>0</v>
      </c>
    </row>
    <row r="38" spans="1:4" ht="51" hidden="1">
      <c r="A38" s="114" t="s">
        <v>100</v>
      </c>
      <c r="B38" s="132" t="s">
        <v>212</v>
      </c>
      <c r="C38" s="132" t="s">
        <v>116</v>
      </c>
      <c r="D38" s="359">
        <v>0</v>
      </c>
    </row>
    <row r="39" spans="1:4" ht="24.75" customHeight="1" hidden="1">
      <c r="A39" s="113" t="s">
        <v>221</v>
      </c>
      <c r="B39" s="136" t="s">
        <v>117</v>
      </c>
      <c r="C39" s="136" t="s">
        <v>118</v>
      </c>
      <c r="D39" s="360">
        <f>D40+D46</f>
        <v>0</v>
      </c>
    </row>
    <row r="40" spans="1:4" ht="62.25" customHeight="1" hidden="1">
      <c r="A40" s="114" t="s">
        <v>100</v>
      </c>
      <c r="B40" s="132" t="s">
        <v>119</v>
      </c>
      <c r="C40" s="132" t="s">
        <v>120</v>
      </c>
      <c r="D40" s="359">
        <f>D43+D41</f>
        <v>0</v>
      </c>
    </row>
    <row r="41" spans="1:4" ht="51.75" customHeight="1" hidden="1">
      <c r="A41" s="16" t="s">
        <v>100</v>
      </c>
      <c r="B41" s="155" t="s">
        <v>263</v>
      </c>
      <c r="C41" s="201" t="s">
        <v>264</v>
      </c>
      <c r="D41" s="359">
        <f>D42</f>
        <v>0</v>
      </c>
    </row>
    <row r="42" spans="1:4" ht="51" customHeight="1" hidden="1">
      <c r="A42" s="16" t="s">
        <v>100</v>
      </c>
      <c r="B42" s="155" t="s">
        <v>265</v>
      </c>
      <c r="C42" s="190" t="s">
        <v>247</v>
      </c>
      <c r="D42" s="359">
        <v>0</v>
      </c>
    </row>
    <row r="43" spans="1:4" ht="66.75" customHeight="1" hidden="1">
      <c r="A43" s="114" t="s">
        <v>100</v>
      </c>
      <c r="B43" s="132" t="s">
        <v>121</v>
      </c>
      <c r="C43" s="132" t="s">
        <v>125</v>
      </c>
      <c r="D43" s="359">
        <f>D44</f>
        <v>0</v>
      </c>
    </row>
    <row r="44" spans="1:4" ht="49.5" customHeight="1" hidden="1">
      <c r="A44" s="114" t="s">
        <v>100</v>
      </c>
      <c r="B44" s="132" t="s">
        <v>213</v>
      </c>
      <c r="C44" s="132" t="s">
        <v>339</v>
      </c>
      <c r="D44" s="359">
        <v>0</v>
      </c>
    </row>
    <row r="45" spans="1:4" ht="49.5" customHeight="1" hidden="1">
      <c r="A45" s="16" t="s">
        <v>100</v>
      </c>
      <c r="B45" s="310" t="s">
        <v>266</v>
      </c>
      <c r="C45" s="193" t="s">
        <v>267</v>
      </c>
      <c r="D45" s="359">
        <f>D46</f>
        <v>0</v>
      </c>
    </row>
    <row r="46" spans="1:4" ht="49.5" customHeight="1" hidden="1">
      <c r="A46" s="114" t="s">
        <v>100</v>
      </c>
      <c r="B46" s="132" t="s">
        <v>214</v>
      </c>
      <c r="C46" s="132" t="s">
        <v>324</v>
      </c>
      <c r="D46" s="359">
        <v>0</v>
      </c>
    </row>
    <row r="47" spans="1:4" ht="26.25" customHeight="1" hidden="1">
      <c r="A47" s="210" t="s">
        <v>221</v>
      </c>
      <c r="B47" s="334" t="s">
        <v>316</v>
      </c>
      <c r="C47" s="211" t="s">
        <v>317</v>
      </c>
      <c r="D47" s="360">
        <f>D48</f>
        <v>0</v>
      </c>
    </row>
    <row r="48" spans="1:4" ht="13.5" customHeight="1" hidden="1">
      <c r="A48" s="212" t="s">
        <v>100</v>
      </c>
      <c r="B48" s="219" t="s">
        <v>318</v>
      </c>
      <c r="C48" s="213" t="s">
        <v>319</v>
      </c>
      <c r="D48" s="359">
        <f>D49</f>
        <v>0</v>
      </c>
    </row>
    <row r="49" spans="1:4" ht="26.25" customHeight="1" hidden="1">
      <c r="A49" s="212" t="s">
        <v>100</v>
      </c>
      <c r="B49" s="270" t="s">
        <v>464</v>
      </c>
      <c r="C49" s="227" t="s">
        <v>463</v>
      </c>
      <c r="D49" s="359">
        <v>0</v>
      </c>
    </row>
    <row r="50" spans="1:4" ht="24" customHeight="1" hidden="1">
      <c r="A50" s="214" t="s">
        <v>100</v>
      </c>
      <c r="B50" s="93" t="s">
        <v>464</v>
      </c>
      <c r="C50" s="157" t="s">
        <v>463</v>
      </c>
      <c r="D50" s="359">
        <v>0</v>
      </c>
    </row>
    <row r="51" spans="1:4" ht="24" customHeight="1" hidden="1">
      <c r="A51" s="210" t="s">
        <v>221</v>
      </c>
      <c r="B51" s="334" t="s">
        <v>552</v>
      </c>
      <c r="C51" s="211" t="s">
        <v>553</v>
      </c>
      <c r="D51" s="360">
        <f>D52+D54</f>
        <v>0</v>
      </c>
    </row>
    <row r="52" spans="1:4" ht="63.75" customHeight="1" hidden="1">
      <c r="A52" s="242" t="s">
        <v>100</v>
      </c>
      <c r="B52" s="254" t="s">
        <v>554</v>
      </c>
      <c r="C52" s="290" t="s">
        <v>555</v>
      </c>
      <c r="D52" s="359">
        <f>D53</f>
        <v>0</v>
      </c>
    </row>
    <row r="53" spans="1:4" ht="63.75" customHeight="1" hidden="1">
      <c r="A53" s="242" t="s">
        <v>100</v>
      </c>
      <c r="B53" s="254" t="s">
        <v>167</v>
      </c>
      <c r="C53" s="290" t="s">
        <v>280</v>
      </c>
      <c r="D53" s="359">
        <v>0</v>
      </c>
    </row>
    <row r="54" spans="1:4" ht="29.25" customHeight="1" hidden="1">
      <c r="A54" s="242" t="s">
        <v>100</v>
      </c>
      <c r="B54" s="254" t="s">
        <v>640</v>
      </c>
      <c r="C54" s="290" t="s">
        <v>641</v>
      </c>
      <c r="D54" s="359">
        <f>D55+D56</f>
        <v>0</v>
      </c>
    </row>
    <row r="55" spans="1:4" ht="63.75" customHeight="1" hidden="1">
      <c r="A55" s="242" t="s">
        <v>100</v>
      </c>
      <c r="B55" s="254" t="s">
        <v>642</v>
      </c>
      <c r="C55" s="290" t="s">
        <v>643</v>
      </c>
      <c r="D55" s="359">
        <v>0</v>
      </c>
    </row>
    <row r="56" spans="1:4" ht="43.5" customHeight="1" hidden="1">
      <c r="A56" s="242" t="s">
        <v>100</v>
      </c>
      <c r="B56" s="254" t="s">
        <v>644</v>
      </c>
      <c r="C56" s="290" t="s">
        <v>645</v>
      </c>
      <c r="D56" s="359">
        <v>0</v>
      </c>
    </row>
    <row r="57" spans="1:4" ht="14.25" customHeight="1">
      <c r="A57" s="117" t="s">
        <v>100</v>
      </c>
      <c r="B57" s="134" t="s">
        <v>516</v>
      </c>
      <c r="C57" s="105" t="s">
        <v>517</v>
      </c>
      <c r="D57" s="363">
        <f>D58+D59</f>
        <v>2.03</v>
      </c>
    </row>
    <row r="58" spans="1:4" ht="39.75" customHeight="1" hidden="1">
      <c r="A58" s="114" t="s">
        <v>100</v>
      </c>
      <c r="B58" s="132" t="s">
        <v>536</v>
      </c>
      <c r="C58" s="104" t="s">
        <v>537</v>
      </c>
      <c r="D58" s="364">
        <v>0</v>
      </c>
    </row>
    <row r="59" spans="1:4" ht="39.75" customHeight="1">
      <c r="A59" s="114" t="s">
        <v>100</v>
      </c>
      <c r="B59" s="132" t="s">
        <v>697</v>
      </c>
      <c r="C59" s="104" t="s">
        <v>698</v>
      </c>
      <c r="D59" s="364">
        <v>2.03</v>
      </c>
    </row>
    <row r="60" spans="1:4" s="224" customFormat="1" ht="15.75" customHeight="1">
      <c r="A60" s="223" t="s">
        <v>221</v>
      </c>
      <c r="B60" s="335" t="s">
        <v>431</v>
      </c>
      <c r="C60" s="225" t="s">
        <v>430</v>
      </c>
      <c r="D60" s="360">
        <f>D61</f>
        <v>-200</v>
      </c>
    </row>
    <row r="61" spans="1:4" ht="15.75" customHeight="1">
      <c r="A61" s="214" t="s">
        <v>100</v>
      </c>
      <c r="B61" s="93" t="s">
        <v>542</v>
      </c>
      <c r="C61" s="157" t="s">
        <v>429</v>
      </c>
      <c r="D61" s="359">
        <f>D62</f>
        <v>-200</v>
      </c>
    </row>
    <row r="62" spans="1:4" ht="24" customHeight="1">
      <c r="A62" s="214" t="s">
        <v>100</v>
      </c>
      <c r="B62" s="93" t="s">
        <v>507</v>
      </c>
      <c r="C62" s="226" t="s">
        <v>427</v>
      </c>
      <c r="D62" s="359">
        <v>-200</v>
      </c>
    </row>
    <row r="63" spans="1:4" ht="27.75" customHeight="1">
      <c r="A63" s="117" t="s">
        <v>221</v>
      </c>
      <c r="B63" s="136" t="s">
        <v>122</v>
      </c>
      <c r="C63" s="134" t="s">
        <v>335</v>
      </c>
      <c r="D63" s="360">
        <f>D64+D92</f>
        <v>-5672.87</v>
      </c>
    </row>
    <row r="64" spans="1:4" ht="25.5" customHeight="1">
      <c r="A64" s="114" t="s">
        <v>100</v>
      </c>
      <c r="B64" s="132" t="s">
        <v>123</v>
      </c>
      <c r="C64" s="132" t="s">
        <v>124</v>
      </c>
      <c r="D64" s="359">
        <f>D65+D78+D70+D89</f>
        <v>-5672.87</v>
      </c>
    </row>
    <row r="65" spans="1:4" ht="12.75" hidden="1">
      <c r="A65" s="114" t="s">
        <v>100</v>
      </c>
      <c r="B65" s="132" t="s">
        <v>490</v>
      </c>
      <c r="C65" s="132" t="s">
        <v>334</v>
      </c>
      <c r="D65" s="359">
        <f>D66</f>
        <v>0</v>
      </c>
    </row>
    <row r="66" spans="1:4" ht="12.75" hidden="1">
      <c r="A66" s="114" t="s">
        <v>100</v>
      </c>
      <c r="B66" s="132" t="s">
        <v>540</v>
      </c>
      <c r="C66" s="132" t="s">
        <v>126</v>
      </c>
      <c r="D66" s="359">
        <f>D67</f>
        <v>0</v>
      </c>
    </row>
    <row r="67" spans="1:4" ht="26.25" customHeight="1" hidden="1">
      <c r="A67" s="114" t="s">
        <v>100</v>
      </c>
      <c r="B67" s="132" t="s">
        <v>539</v>
      </c>
      <c r="C67" s="167" t="s">
        <v>538</v>
      </c>
      <c r="D67" s="359">
        <v>0</v>
      </c>
    </row>
    <row r="68" spans="1:4" ht="16.5" customHeight="1" hidden="1">
      <c r="A68" s="114"/>
      <c r="B68" s="132"/>
      <c r="C68" s="132" t="s">
        <v>508</v>
      </c>
      <c r="D68" s="359"/>
    </row>
    <row r="69" spans="1:4" s="257" customFormat="1" ht="12.75" hidden="1">
      <c r="A69" s="255"/>
      <c r="B69" s="256"/>
      <c r="C69" s="256" t="s">
        <v>509</v>
      </c>
      <c r="D69" s="359"/>
    </row>
    <row r="70" spans="1:7" ht="25.5">
      <c r="A70" s="114" t="s">
        <v>438</v>
      </c>
      <c r="B70" s="132" t="s">
        <v>494</v>
      </c>
      <c r="C70" s="132" t="s">
        <v>439</v>
      </c>
      <c r="D70" s="359">
        <f>D75+D71+D74</f>
        <v>-5715.87</v>
      </c>
      <c r="G70" s="232"/>
    </row>
    <row r="71" spans="1:4" ht="25.5" customHeight="1" hidden="1">
      <c r="A71" s="114" t="s">
        <v>100</v>
      </c>
      <c r="B71" s="256" t="s">
        <v>510</v>
      </c>
      <c r="C71" s="256" t="s">
        <v>511</v>
      </c>
      <c r="D71" s="359">
        <f>D72</f>
        <v>0</v>
      </c>
    </row>
    <row r="72" spans="1:7" ht="25.5" customHeight="1" hidden="1">
      <c r="A72" s="114" t="s">
        <v>100</v>
      </c>
      <c r="B72" s="256" t="s">
        <v>512</v>
      </c>
      <c r="C72" s="256" t="s">
        <v>513</v>
      </c>
      <c r="D72" s="359"/>
      <c r="G72" s="232"/>
    </row>
    <row r="73" spans="1:7" ht="37.5" customHeight="1" hidden="1">
      <c r="A73" s="114" t="s">
        <v>100</v>
      </c>
      <c r="B73" s="104" t="s">
        <v>600</v>
      </c>
      <c r="C73" s="351" t="s">
        <v>597</v>
      </c>
      <c r="D73" s="359">
        <v>0</v>
      </c>
      <c r="G73" s="215"/>
    </row>
    <row r="74" spans="1:4" ht="14.25" customHeight="1">
      <c r="A74" s="114" t="s">
        <v>100</v>
      </c>
      <c r="B74" s="104" t="s">
        <v>599</v>
      </c>
      <c r="C74" s="192" t="s">
        <v>598</v>
      </c>
      <c r="D74" s="359">
        <v>-6691.68</v>
      </c>
    </row>
    <row r="75" spans="1:4" ht="17.25" customHeight="1">
      <c r="A75" s="114" t="s">
        <v>100</v>
      </c>
      <c r="B75" s="132" t="s">
        <v>493</v>
      </c>
      <c r="C75" s="132" t="s">
        <v>101</v>
      </c>
      <c r="D75" s="359">
        <f>D76</f>
        <v>975.81</v>
      </c>
    </row>
    <row r="76" spans="1:4" ht="17.25" customHeight="1">
      <c r="A76" s="114" t="s">
        <v>100</v>
      </c>
      <c r="B76" s="132" t="s">
        <v>466</v>
      </c>
      <c r="C76" s="132" t="s">
        <v>250</v>
      </c>
      <c r="D76" s="359">
        <v>975.81</v>
      </c>
    </row>
    <row r="77" spans="1:4" ht="25.5" customHeight="1" hidden="1">
      <c r="A77" s="114"/>
      <c r="B77" s="132"/>
      <c r="C77" s="241" t="s">
        <v>574</v>
      </c>
      <c r="D77" s="359">
        <v>0</v>
      </c>
    </row>
    <row r="78" spans="1:4" ht="17.25" customHeight="1">
      <c r="A78" s="114" t="s">
        <v>100</v>
      </c>
      <c r="B78" s="132" t="s">
        <v>489</v>
      </c>
      <c r="C78" s="132" t="s">
        <v>336</v>
      </c>
      <c r="D78" s="359">
        <f>D80+D88</f>
        <v>43</v>
      </c>
    </row>
    <row r="79" spans="1:4" ht="24" customHeight="1">
      <c r="A79" s="114" t="s">
        <v>100</v>
      </c>
      <c r="B79" s="132" t="s">
        <v>488</v>
      </c>
      <c r="C79" s="132" t="s">
        <v>337</v>
      </c>
      <c r="D79" s="359">
        <f>D80</f>
        <v>2.2</v>
      </c>
    </row>
    <row r="80" spans="1:4" ht="24" customHeight="1">
      <c r="A80" s="114" t="s">
        <v>100</v>
      </c>
      <c r="B80" s="132" t="s">
        <v>465</v>
      </c>
      <c r="C80" s="132" t="s">
        <v>323</v>
      </c>
      <c r="D80" s="359">
        <f>D82+D83+D81+D84+D85+D86</f>
        <v>2.2</v>
      </c>
    </row>
    <row r="81" spans="1:4" ht="36.75" customHeight="1">
      <c r="A81" s="114"/>
      <c r="B81" s="132"/>
      <c r="C81" s="132" t="s">
        <v>22</v>
      </c>
      <c r="D81" s="359">
        <v>1.3</v>
      </c>
    </row>
    <row r="82" spans="1:4" ht="12.75" hidden="1">
      <c r="A82" s="114"/>
      <c r="B82" s="132"/>
      <c r="C82" s="132" t="s">
        <v>127</v>
      </c>
      <c r="D82" s="359">
        <v>0</v>
      </c>
    </row>
    <row r="83" spans="1:4" ht="37.5" customHeight="1" hidden="1">
      <c r="A83" s="114"/>
      <c r="B83" s="132"/>
      <c r="C83" s="132" t="s">
        <v>128</v>
      </c>
      <c r="D83" s="359"/>
    </row>
    <row r="84" spans="1:4" ht="26.25" customHeight="1" hidden="1">
      <c r="A84" s="114"/>
      <c r="B84" s="132"/>
      <c r="C84" s="388" t="s">
        <v>626</v>
      </c>
      <c r="D84" s="359">
        <v>0</v>
      </c>
    </row>
    <row r="85" spans="1:4" ht="48.75" customHeight="1">
      <c r="A85" s="114"/>
      <c r="B85" s="132"/>
      <c r="C85" s="138" t="s">
        <v>419</v>
      </c>
      <c r="D85" s="359">
        <v>0.9</v>
      </c>
    </row>
    <row r="86" spans="1:4" ht="22.5" customHeight="1" hidden="1">
      <c r="A86" s="114"/>
      <c r="B86" s="132"/>
      <c r="C86" s="241" t="s">
        <v>460</v>
      </c>
      <c r="D86" s="359"/>
    </row>
    <row r="87" spans="1:4" ht="32.25" customHeight="1">
      <c r="A87" s="114" t="s">
        <v>100</v>
      </c>
      <c r="B87" s="132" t="s">
        <v>541</v>
      </c>
      <c r="C87" s="132" t="s">
        <v>338</v>
      </c>
      <c r="D87" s="359">
        <f>D88</f>
        <v>40.8</v>
      </c>
    </row>
    <row r="88" spans="1:4" ht="26.25" customHeight="1">
      <c r="A88" s="114" t="s">
        <v>100</v>
      </c>
      <c r="B88" s="132" t="s">
        <v>467</v>
      </c>
      <c r="C88" s="132" t="s">
        <v>338</v>
      </c>
      <c r="D88" s="359">
        <v>40.8</v>
      </c>
    </row>
    <row r="89" spans="1:4" ht="12.75" customHeight="1" hidden="1">
      <c r="A89" s="114" t="s">
        <v>100</v>
      </c>
      <c r="B89" s="219" t="s">
        <v>500</v>
      </c>
      <c r="C89" s="253" t="s">
        <v>501</v>
      </c>
      <c r="D89" s="359">
        <f>D90</f>
        <v>0</v>
      </c>
    </row>
    <row r="90" spans="1:4" ht="15" customHeight="1" hidden="1">
      <c r="A90" s="114" t="s">
        <v>100</v>
      </c>
      <c r="B90" s="219" t="s">
        <v>499</v>
      </c>
      <c r="C90" s="132" t="s">
        <v>502</v>
      </c>
      <c r="D90" s="359">
        <f>D91</f>
        <v>0</v>
      </c>
    </row>
    <row r="91" spans="1:4" ht="26.25" customHeight="1" hidden="1">
      <c r="A91" s="114" t="s">
        <v>100</v>
      </c>
      <c r="B91" s="219" t="s">
        <v>468</v>
      </c>
      <c r="C91" s="191" t="s">
        <v>251</v>
      </c>
      <c r="D91" s="359"/>
    </row>
    <row r="92" spans="1:4" ht="15.75" customHeight="1" hidden="1">
      <c r="A92" s="114" t="s">
        <v>100</v>
      </c>
      <c r="B92" s="132" t="s">
        <v>451</v>
      </c>
      <c r="C92" s="132" t="s">
        <v>452</v>
      </c>
      <c r="D92" s="359">
        <f>D93</f>
        <v>0</v>
      </c>
    </row>
    <row r="93" spans="1:4" ht="15.75" customHeight="1" hidden="1">
      <c r="A93" s="114" t="s">
        <v>100</v>
      </c>
      <c r="B93" s="132" t="s">
        <v>505</v>
      </c>
      <c r="C93" s="132" t="s">
        <v>453</v>
      </c>
      <c r="D93" s="359">
        <f>D94</f>
        <v>0</v>
      </c>
    </row>
    <row r="94" spans="1:4" ht="14.25" customHeight="1" hidden="1">
      <c r="A94" s="218" t="s">
        <v>100</v>
      </c>
      <c r="B94" s="219" t="s">
        <v>469</v>
      </c>
      <c r="C94" s="191" t="s">
        <v>252</v>
      </c>
      <c r="D94" s="359"/>
    </row>
    <row r="95" spans="1:4" ht="12.75">
      <c r="A95" s="111"/>
      <c r="B95" s="111"/>
      <c r="C95" s="112" t="s">
        <v>129</v>
      </c>
      <c r="D95" s="360">
        <f>D8+D63</f>
        <v>-19240.81</v>
      </c>
    </row>
    <row r="96" ht="22.5" customHeight="1"/>
    <row r="98" spans="1:3" ht="12.75">
      <c r="A98" s="95"/>
      <c r="B98" s="336"/>
      <c r="C98" s="95"/>
    </row>
    <row r="99" spans="1:3" ht="12.75">
      <c r="A99" s="95"/>
      <c r="B99" s="336"/>
      <c r="C99" s="95"/>
    </row>
    <row r="100" spans="1:3" ht="12.75">
      <c r="A100" s="95"/>
      <c r="B100" s="336"/>
      <c r="C100" s="95"/>
    </row>
    <row r="101" spans="1:3" ht="12.75">
      <c r="A101" s="95"/>
      <c r="B101" s="336"/>
      <c r="C101" s="95"/>
    </row>
  </sheetData>
  <sheetProtection/>
  <mergeCells count="4">
    <mergeCell ref="A5:D5"/>
    <mergeCell ref="C1:D1"/>
    <mergeCell ref="C2:D2"/>
    <mergeCell ref="C3:D3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O36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1.7109375" style="118" customWidth="1"/>
    <col min="2" max="2" width="4.00390625" style="121" customWidth="1"/>
    <col min="3" max="3" width="60.8515625" style="120" customWidth="1"/>
    <col min="4" max="4" width="10.57421875" style="119" hidden="1" customWidth="1"/>
    <col min="5" max="5" width="11.7109375" style="119" hidden="1" customWidth="1"/>
    <col min="6" max="6" width="13.28125" style="119" hidden="1" customWidth="1"/>
    <col min="7" max="7" width="10.28125" style="119" hidden="1" customWidth="1"/>
    <col min="8" max="8" width="10.57421875" style="261" customWidth="1"/>
    <col min="9" max="10" width="10.57421875" style="119" customWidth="1"/>
    <col min="11" max="11" width="18.7109375" style="119" hidden="1" customWidth="1"/>
    <col min="12" max="16384" width="9.140625" style="118" customWidth="1"/>
  </cols>
  <sheetData>
    <row r="1" spans="2:11" ht="15">
      <c r="B1" s="119"/>
      <c r="C1" s="129"/>
      <c r="D1" s="118"/>
      <c r="E1" s="118"/>
      <c r="F1" s="118"/>
      <c r="G1" s="118"/>
      <c r="H1" s="487" t="s">
        <v>689</v>
      </c>
      <c r="I1" s="488"/>
      <c r="J1" s="488"/>
      <c r="K1" s="128"/>
    </row>
    <row r="2" spans="2:11" ht="15">
      <c r="B2" s="119"/>
      <c r="C2" s="487" t="s">
        <v>710</v>
      </c>
      <c r="D2" s="487"/>
      <c r="E2" s="487"/>
      <c r="F2" s="487"/>
      <c r="G2" s="487"/>
      <c r="H2" s="487"/>
      <c r="I2" s="487"/>
      <c r="J2" s="487"/>
      <c r="K2" s="128"/>
    </row>
    <row r="3" spans="2:11" ht="15">
      <c r="B3" s="119"/>
      <c r="C3" s="129"/>
      <c r="D3" s="118"/>
      <c r="E3" s="118"/>
      <c r="F3" s="118"/>
      <c r="G3" s="118"/>
      <c r="H3" s="487" t="s">
        <v>711</v>
      </c>
      <c r="I3" s="488"/>
      <c r="J3" s="488"/>
      <c r="K3" s="128"/>
    </row>
    <row r="4" spans="2:11" ht="15">
      <c r="B4" s="119"/>
      <c r="C4" s="129"/>
      <c r="D4" s="118"/>
      <c r="E4" s="118"/>
      <c r="F4" s="118"/>
      <c r="G4" s="118"/>
      <c r="H4" s="260"/>
      <c r="I4" s="118"/>
      <c r="J4" s="118"/>
      <c r="K4" s="128"/>
    </row>
    <row r="5" spans="2:11" ht="47.25" customHeight="1">
      <c r="B5" s="127"/>
      <c r="C5" s="489" t="s">
        <v>608</v>
      </c>
      <c r="D5" s="489"/>
      <c r="E5" s="489"/>
      <c r="F5" s="489"/>
      <c r="G5" s="489"/>
      <c r="H5" s="489"/>
      <c r="I5" s="489"/>
      <c r="J5" s="489"/>
      <c r="K5" s="489"/>
    </row>
    <row r="6" spans="3:11" ht="13.5" customHeight="1">
      <c r="C6" s="121"/>
      <c r="D6" s="121"/>
      <c r="E6" s="121"/>
      <c r="F6" s="121"/>
      <c r="G6" s="121"/>
      <c r="I6" s="121"/>
      <c r="J6" s="121"/>
      <c r="K6" s="126"/>
    </row>
    <row r="7" spans="2:11" s="124" customFormat="1" ht="14.25" customHeight="1">
      <c r="B7" s="490" t="s">
        <v>408</v>
      </c>
      <c r="C7" s="490" t="s">
        <v>409</v>
      </c>
      <c r="D7" s="302" t="s">
        <v>293</v>
      </c>
      <c r="E7" s="302" t="s">
        <v>292</v>
      </c>
      <c r="F7" s="302" t="s">
        <v>291</v>
      </c>
      <c r="G7" s="303" t="s">
        <v>290</v>
      </c>
      <c r="H7" s="491" t="s">
        <v>519</v>
      </c>
      <c r="I7" s="492" t="s">
        <v>550</v>
      </c>
      <c r="J7" s="492" t="s">
        <v>607</v>
      </c>
      <c r="K7" s="125" t="s">
        <v>289</v>
      </c>
    </row>
    <row r="8" spans="2:11" s="124" customFormat="1" ht="25.5" customHeight="1">
      <c r="B8" s="490"/>
      <c r="C8" s="490"/>
      <c r="D8" s="302"/>
      <c r="E8" s="302"/>
      <c r="F8" s="302"/>
      <c r="G8" s="303"/>
      <c r="H8" s="491"/>
      <c r="I8" s="492"/>
      <c r="J8" s="492"/>
      <c r="K8" s="125"/>
    </row>
    <row r="9" spans="2:11" ht="38.25">
      <c r="B9" s="304">
        <v>1</v>
      </c>
      <c r="C9" s="305" t="s">
        <v>24</v>
      </c>
      <c r="D9" s="306">
        <v>0</v>
      </c>
      <c r="E9" s="307">
        <v>0</v>
      </c>
      <c r="F9" s="308"/>
      <c r="G9" s="308"/>
      <c r="H9" s="381">
        <v>161.01</v>
      </c>
      <c r="I9" s="382">
        <v>161.01</v>
      </c>
      <c r="J9" s="382">
        <v>161.01</v>
      </c>
      <c r="K9" s="123"/>
    </row>
    <row r="10" spans="2:11" ht="15" hidden="1">
      <c r="B10" s="304">
        <v>2</v>
      </c>
      <c r="C10" s="309" t="s">
        <v>294</v>
      </c>
      <c r="D10" s="306"/>
      <c r="E10" s="307"/>
      <c r="F10" s="308"/>
      <c r="G10" s="308"/>
      <c r="H10" s="381">
        <f>'[2]1'!D162</f>
        <v>0</v>
      </c>
      <c r="I10" s="382">
        <f>'[3]3'!D112</f>
        <v>0</v>
      </c>
      <c r="J10" s="382">
        <f>'[3]3'!E112</f>
        <v>0</v>
      </c>
      <c r="K10" s="123"/>
    </row>
    <row r="11" spans="2:11" ht="30.75" customHeight="1">
      <c r="B11" s="304">
        <v>2</v>
      </c>
      <c r="C11" s="309" t="s">
        <v>193</v>
      </c>
      <c r="D11" s="306"/>
      <c r="E11" s="307"/>
      <c r="F11" s="308"/>
      <c r="G11" s="308"/>
      <c r="H11" s="381">
        <v>215.73</v>
      </c>
      <c r="I11" s="381">
        <v>215.73</v>
      </c>
      <c r="J11" s="381">
        <v>215.73</v>
      </c>
      <c r="K11" s="123"/>
    </row>
    <row r="12" spans="2:11" ht="25.5">
      <c r="B12" s="304">
        <v>3</v>
      </c>
      <c r="C12" s="200" t="s">
        <v>404</v>
      </c>
      <c r="D12" s="306"/>
      <c r="E12" s="307"/>
      <c r="F12" s="308"/>
      <c r="G12" s="308"/>
      <c r="H12" s="381">
        <v>82.96</v>
      </c>
      <c r="I12" s="381">
        <v>82.96</v>
      </c>
      <c r="J12" s="381">
        <v>82.96</v>
      </c>
      <c r="K12" s="123"/>
    </row>
    <row r="13" spans="2:11" ht="27" customHeight="1">
      <c r="B13" s="304">
        <v>4</v>
      </c>
      <c r="C13" s="309" t="s">
        <v>270</v>
      </c>
      <c r="D13" s="306"/>
      <c r="E13" s="307"/>
      <c r="F13" s="308"/>
      <c r="G13" s="308"/>
      <c r="H13" s="381">
        <v>342.68</v>
      </c>
      <c r="I13" s="381">
        <v>342.68</v>
      </c>
      <c r="J13" s="381">
        <v>342.68</v>
      </c>
      <c r="K13" s="123"/>
    </row>
    <row r="14" spans="2:11" ht="38.25" hidden="1">
      <c r="B14" s="304">
        <v>6</v>
      </c>
      <c r="C14" s="309" t="s">
        <v>281</v>
      </c>
      <c r="D14" s="306"/>
      <c r="E14" s="307"/>
      <c r="F14" s="308"/>
      <c r="G14" s="308"/>
      <c r="H14" s="381">
        <f>'[2]1'!D167</f>
        <v>0</v>
      </c>
      <c r="I14" s="382">
        <f>'[3]3'!D117</f>
        <v>0</v>
      </c>
      <c r="J14" s="382">
        <f>'[3]3'!E117</f>
        <v>0</v>
      </c>
      <c r="K14" s="123"/>
    </row>
    <row r="15" spans="2:11" ht="42.75" customHeight="1" hidden="1">
      <c r="B15" s="304">
        <v>7</v>
      </c>
      <c r="C15" s="310" t="s">
        <v>321</v>
      </c>
      <c r="D15" s="311"/>
      <c r="E15" s="307"/>
      <c r="F15" s="308"/>
      <c r="G15" s="308"/>
      <c r="H15" s="381">
        <f>'[2]1'!D58</f>
        <v>0</v>
      </c>
      <c r="I15" s="382">
        <v>0</v>
      </c>
      <c r="J15" s="382">
        <v>0</v>
      </c>
      <c r="K15" s="123"/>
    </row>
    <row r="16" spans="2:11" ht="25.5">
      <c r="B16" s="304">
        <v>5</v>
      </c>
      <c r="C16" s="200" t="s">
        <v>254</v>
      </c>
      <c r="D16" s="311"/>
      <c r="E16" s="307"/>
      <c r="F16" s="308"/>
      <c r="G16" s="308"/>
      <c r="H16" s="381">
        <v>33.55</v>
      </c>
      <c r="I16" s="382">
        <f>'[3]3'!D120</f>
        <v>0</v>
      </c>
      <c r="J16" s="382">
        <f>'[3]3'!E120</f>
        <v>0</v>
      </c>
      <c r="K16" s="123"/>
    </row>
    <row r="17" spans="2:11" ht="25.5">
      <c r="B17" s="304">
        <v>6</v>
      </c>
      <c r="C17" s="200" t="s">
        <v>256</v>
      </c>
      <c r="D17" s="311"/>
      <c r="E17" s="307"/>
      <c r="F17" s="308"/>
      <c r="G17" s="308"/>
      <c r="H17" s="381">
        <v>33.55</v>
      </c>
      <c r="I17" s="382">
        <f>'[3]3'!D122</f>
        <v>0</v>
      </c>
      <c r="J17" s="382">
        <f>'[3]3'!E122</f>
        <v>0</v>
      </c>
      <c r="K17" s="123"/>
    </row>
    <row r="18" spans="2:11" ht="25.5">
      <c r="B18" s="304">
        <v>7</v>
      </c>
      <c r="C18" s="200" t="s">
        <v>491</v>
      </c>
      <c r="D18" s="311"/>
      <c r="E18" s="307"/>
      <c r="F18" s="308"/>
      <c r="G18" s="308"/>
      <c r="H18" s="381">
        <v>115.2</v>
      </c>
      <c r="I18" s="382">
        <v>115.2</v>
      </c>
      <c r="J18" s="382">
        <v>115.2</v>
      </c>
      <c r="K18" s="123"/>
    </row>
    <row r="19" spans="2:11" ht="41.25" customHeight="1">
      <c r="B19" s="304">
        <v>8</v>
      </c>
      <c r="C19" s="200" t="s">
        <v>456</v>
      </c>
      <c r="D19" s="311"/>
      <c r="E19" s="307"/>
      <c r="F19" s="308"/>
      <c r="G19" s="308"/>
      <c r="H19" s="381">
        <v>2238.9</v>
      </c>
      <c r="I19" s="381">
        <v>2238.9</v>
      </c>
      <c r="J19" s="381">
        <v>2238.9</v>
      </c>
      <c r="K19" s="123"/>
    </row>
    <row r="20" spans="2:11" ht="26.25" hidden="1">
      <c r="B20" s="304">
        <v>10</v>
      </c>
      <c r="C20" s="312" t="s">
        <v>487</v>
      </c>
      <c r="D20" s="311"/>
      <c r="E20" s="307"/>
      <c r="F20" s="308"/>
      <c r="G20" s="308"/>
      <c r="H20" s="381">
        <f>'[2]1'!D187</f>
        <v>0</v>
      </c>
      <c r="I20" s="382">
        <f>'[3]3'!D137</f>
        <v>0</v>
      </c>
      <c r="J20" s="382">
        <f>'[3]3'!E137</f>
        <v>0</v>
      </c>
      <c r="K20" s="123"/>
    </row>
    <row r="21" spans="2:15" ht="26.25">
      <c r="B21" s="304">
        <v>9</v>
      </c>
      <c r="C21" s="312" t="s">
        <v>521</v>
      </c>
      <c r="D21" s="311"/>
      <c r="E21" s="307"/>
      <c r="F21" s="308"/>
      <c r="G21" s="308"/>
      <c r="H21" s="381">
        <f>'[2]1'!D95</f>
        <v>64.3</v>
      </c>
      <c r="I21" s="382">
        <v>0</v>
      </c>
      <c r="J21" s="382">
        <v>0</v>
      </c>
      <c r="K21" s="123"/>
      <c r="O21" s="259"/>
    </row>
    <row r="22" spans="2:15" ht="53.25" customHeight="1">
      <c r="B22" s="304">
        <v>10</v>
      </c>
      <c r="C22" s="313" t="s">
        <v>215</v>
      </c>
      <c r="D22" s="311"/>
      <c r="E22" s="307"/>
      <c r="F22" s="308"/>
      <c r="G22" s="308"/>
      <c r="H22" s="381">
        <v>321.51</v>
      </c>
      <c r="I22" s="382">
        <v>0</v>
      </c>
      <c r="J22" s="382">
        <v>0</v>
      </c>
      <c r="K22" s="123"/>
      <c r="O22" s="259"/>
    </row>
    <row r="23" spans="2:15" ht="25.5" customHeight="1">
      <c r="B23" s="304">
        <v>11</v>
      </c>
      <c r="C23" s="313" t="s">
        <v>692</v>
      </c>
      <c r="D23" s="311"/>
      <c r="E23" s="307"/>
      <c r="F23" s="308"/>
      <c r="G23" s="308"/>
      <c r="H23" s="381">
        <v>16.8</v>
      </c>
      <c r="I23" s="382">
        <v>0</v>
      </c>
      <c r="J23" s="382">
        <v>0</v>
      </c>
      <c r="K23" s="123"/>
      <c r="O23" s="259"/>
    </row>
    <row r="24" spans="2:11" ht="49.5" customHeight="1">
      <c r="B24" s="304">
        <v>12</v>
      </c>
      <c r="C24" s="158" t="s">
        <v>619</v>
      </c>
      <c r="D24" s="311"/>
      <c r="E24" s="307"/>
      <c r="F24" s="308"/>
      <c r="G24" s="308"/>
      <c r="H24" s="381">
        <v>811.5</v>
      </c>
      <c r="I24" s="382">
        <f>'[3]3'!D153</f>
        <v>0</v>
      </c>
      <c r="J24" s="382">
        <v>0</v>
      </c>
      <c r="K24" s="123"/>
    </row>
    <row r="25" spans="2:11" ht="16.5" customHeight="1" hidden="1">
      <c r="B25" s="304">
        <v>14</v>
      </c>
      <c r="C25" s="312" t="s">
        <v>526</v>
      </c>
      <c r="D25" s="311"/>
      <c r="E25" s="307"/>
      <c r="F25" s="308"/>
      <c r="G25" s="308"/>
      <c r="H25" s="381"/>
      <c r="I25" s="382">
        <v>0</v>
      </c>
      <c r="J25" s="382">
        <v>0</v>
      </c>
      <c r="K25" s="123"/>
    </row>
    <row r="26" spans="2:11" ht="42.75" customHeight="1" hidden="1">
      <c r="B26" s="304">
        <v>15</v>
      </c>
      <c r="C26" s="312" t="s">
        <v>534</v>
      </c>
      <c r="D26" s="311"/>
      <c r="E26" s="307"/>
      <c r="F26" s="308"/>
      <c r="G26" s="308"/>
      <c r="H26" s="381">
        <f>'[2]1'!D212</f>
        <v>0</v>
      </c>
      <c r="I26" s="382">
        <v>0</v>
      </c>
      <c r="J26" s="382">
        <v>0</v>
      </c>
      <c r="K26" s="123"/>
    </row>
    <row r="27" spans="2:11" ht="27.75" customHeight="1">
      <c r="B27" s="304">
        <v>13</v>
      </c>
      <c r="C27" s="158" t="s">
        <v>621</v>
      </c>
      <c r="D27" s="311"/>
      <c r="E27" s="307"/>
      <c r="F27" s="308"/>
      <c r="G27" s="308"/>
      <c r="H27" s="381">
        <v>0</v>
      </c>
      <c r="I27" s="382">
        <v>9392.08</v>
      </c>
      <c r="J27" s="382">
        <v>0</v>
      </c>
      <c r="K27" s="123"/>
    </row>
    <row r="28" spans="2:11" ht="38.25" customHeight="1">
      <c r="B28" s="304">
        <v>14</v>
      </c>
      <c r="C28" s="158" t="s">
        <v>631</v>
      </c>
      <c r="D28" s="311"/>
      <c r="E28" s="307"/>
      <c r="F28" s="308"/>
      <c r="G28" s="308"/>
      <c r="H28" s="381">
        <v>376.94</v>
      </c>
      <c r="I28" s="382">
        <v>0</v>
      </c>
      <c r="J28" s="382">
        <v>0</v>
      </c>
      <c r="K28" s="123"/>
    </row>
    <row r="29" spans="2:11" ht="38.25" customHeight="1">
      <c r="B29" s="304">
        <v>15</v>
      </c>
      <c r="C29" s="312" t="s">
        <v>658</v>
      </c>
      <c r="D29" s="311"/>
      <c r="E29" s="307"/>
      <c r="F29" s="308"/>
      <c r="G29" s="308"/>
      <c r="H29" s="381">
        <v>0</v>
      </c>
      <c r="I29" s="382">
        <v>0</v>
      </c>
      <c r="J29" s="382">
        <v>169</v>
      </c>
      <c r="K29" s="123"/>
    </row>
    <row r="30" spans="2:11" ht="38.25" customHeight="1">
      <c r="B30" s="304">
        <v>16</v>
      </c>
      <c r="C30" s="312" t="s">
        <v>659</v>
      </c>
      <c r="D30" s="311"/>
      <c r="E30" s="307"/>
      <c r="F30" s="308"/>
      <c r="G30" s="308"/>
      <c r="H30" s="381">
        <v>0</v>
      </c>
      <c r="I30" s="382">
        <v>0</v>
      </c>
      <c r="J30" s="382">
        <v>67.6</v>
      </c>
      <c r="K30" s="123"/>
    </row>
    <row r="31" spans="2:11" ht="21.75" customHeight="1">
      <c r="B31" s="314"/>
      <c r="C31" s="302" t="s">
        <v>288</v>
      </c>
      <c r="D31" s="315">
        <f>SUM(D9:D9)</f>
        <v>0</v>
      </c>
      <c r="E31" s="315">
        <f>SUM(E9:E9)</f>
        <v>0</v>
      </c>
      <c r="F31" s="316">
        <f>SUM(F9:F9)</f>
        <v>0</v>
      </c>
      <c r="G31" s="316">
        <f>SUM(G9:G9)</f>
        <v>0</v>
      </c>
      <c r="H31" s="383">
        <f>SUM(H9:H29)</f>
        <v>4814.63</v>
      </c>
      <c r="I31" s="384">
        <f>SUM(I9:I30)</f>
        <v>12548.56</v>
      </c>
      <c r="J31" s="384">
        <f>SUM(J9:J30)</f>
        <v>3393.08</v>
      </c>
      <c r="K31" s="122"/>
    </row>
    <row r="32" ht="15" hidden="1">
      <c r="H32" s="261">
        <v>4826.2</v>
      </c>
    </row>
    <row r="33" ht="15" hidden="1">
      <c r="H33" s="262">
        <f>H31-H32</f>
        <v>-11.57</v>
      </c>
    </row>
    <row r="35" ht="13.5" customHeight="1" hidden="1">
      <c r="H35" s="261">
        <v>5851.75</v>
      </c>
    </row>
    <row r="36" ht="15" hidden="1">
      <c r="H36" s="350">
        <f>H31-H35</f>
        <v>-1037.12</v>
      </c>
    </row>
  </sheetData>
  <sheetProtection/>
  <mergeCells count="9">
    <mergeCell ref="H1:J1"/>
    <mergeCell ref="H3:J3"/>
    <mergeCell ref="C5:K5"/>
    <mergeCell ref="B7:B8"/>
    <mergeCell ref="C7:C8"/>
    <mergeCell ref="H7:H8"/>
    <mergeCell ref="I7:I8"/>
    <mergeCell ref="J7:J8"/>
    <mergeCell ref="C2:J2"/>
  </mergeCells>
  <hyperlinks>
    <hyperlink ref="C20" r:id="rId1" display="consultantplus://offline/ref=EF284B6EF64E3C15A4B21E4A1E6C55046559B6FB4DAF5006A2E7D43B6FB6E958215531EBD8362431m3A9M"/>
  </hyperlinks>
  <printOptions/>
  <pageMargins left="0.1968503937007874" right="0" top="0.3937007874015748" bottom="0.3937007874015748" header="0.5118110236220472" footer="0.5118110236220472"/>
  <pageSetup horizontalDpi="600" verticalDpi="600" orientation="portrait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33"/>
  <sheetViews>
    <sheetView zoomScalePageLayoutView="0" workbookViewId="0" topLeftCell="A1">
      <selection activeCell="A23" sqref="A23:IV23"/>
    </sheetView>
  </sheetViews>
  <sheetFormatPr defaultColWidth="9.140625" defaultRowHeight="12.75"/>
  <cols>
    <col min="1" max="1" width="1.7109375" style="118" customWidth="1"/>
    <col min="2" max="2" width="4.00390625" style="121" customWidth="1"/>
    <col min="3" max="3" width="60.8515625" style="120" customWidth="1"/>
    <col min="4" max="4" width="10.57421875" style="119" hidden="1" customWidth="1"/>
    <col min="5" max="5" width="11.7109375" style="119" hidden="1" customWidth="1"/>
    <col min="6" max="6" width="13.28125" style="119" hidden="1" customWidth="1"/>
    <col min="7" max="7" width="10.28125" style="119" hidden="1" customWidth="1"/>
    <col min="8" max="8" width="10.57421875" style="261" customWidth="1"/>
    <col min="9" max="10" width="10.57421875" style="119" customWidth="1"/>
    <col min="11" max="11" width="18.7109375" style="119" hidden="1" customWidth="1"/>
    <col min="12" max="16384" width="9.140625" style="118" customWidth="1"/>
  </cols>
  <sheetData>
    <row r="1" spans="2:11" ht="15">
      <c r="B1" s="119"/>
      <c r="C1" s="129"/>
      <c r="D1" s="118"/>
      <c r="E1" s="118"/>
      <c r="F1" s="118"/>
      <c r="G1" s="118"/>
      <c r="H1" s="487" t="s">
        <v>624</v>
      </c>
      <c r="I1" s="488"/>
      <c r="J1" s="488"/>
      <c r="K1" s="128"/>
    </row>
    <row r="2" spans="2:11" ht="15">
      <c r="B2" s="119"/>
      <c r="C2" s="129"/>
      <c r="D2" s="118"/>
      <c r="E2" s="118"/>
      <c r="F2" s="118"/>
      <c r="G2" s="118"/>
      <c r="H2" s="487" t="s">
        <v>103</v>
      </c>
      <c r="I2" s="488"/>
      <c r="J2" s="488"/>
      <c r="K2" s="128"/>
    </row>
    <row r="3" spans="2:11" ht="15">
      <c r="B3" s="119"/>
      <c r="C3" s="129"/>
      <c r="D3" s="118"/>
      <c r="E3" s="118"/>
      <c r="F3" s="118"/>
      <c r="G3" s="118"/>
      <c r="H3" s="487" t="s">
        <v>638</v>
      </c>
      <c r="I3" s="488"/>
      <c r="J3" s="488"/>
      <c r="K3" s="128"/>
    </row>
    <row r="4" spans="2:11" ht="15">
      <c r="B4" s="119"/>
      <c r="C4" s="129"/>
      <c r="D4" s="118"/>
      <c r="E4" s="118"/>
      <c r="F4" s="118"/>
      <c r="G4" s="118"/>
      <c r="H4" s="260"/>
      <c r="I4" s="118"/>
      <c r="J4" s="118"/>
      <c r="K4" s="128"/>
    </row>
    <row r="5" spans="2:11" ht="47.25" customHeight="1">
      <c r="B5" s="127"/>
      <c r="C5" s="489" t="s">
        <v>608</v>
      </c>
      <c r="D5" s="489"/>
      <c r="E5" s="489"/>
      <c r="F5" s="489"/>
      <c r="G5" s="489"/>
      <c r="H5" s="489"/>
      <c r="I5" s="489"/>
      <c r="J5" s="489"/>
      <c r="K5" s="489"/>
    </row>
    <row r="6" spans="3:11" ht="13.5" customHeight="1">
      <c r="C6" s="121"/>
      <c r="D6" s="121"/>
      <c r="E6" s="121"/>
      <c r="F6" s="121"/>
      <c r="G6" s="121"/>
      <c r="I6" s="121"/>
      <c r="J6" s="121"/>
      <c r="K6" s="126"/>
    </row>
    <row r="7" spans="2:11" s="124" customFormat="1" ht="14.25" customHeight="1">
      <c r="B7" s="490" t="s">
        <v>408</v>
      </c>
      <c r="C7" s="490" t="s">
        <v>409</v>
      </c>
      <c r="D7" s="302" t="s">
        <v>293</v>
      </c>
      <c r="E7" s="302" t="s">
        <v>292</v>
      </c>
      <c r="F7" s="302" t="s">
        <v>291</v>
      </c>
      <c r="G7" s="303" t="s">
        <v>290</v>
      </c>
      <c r="H7" s="491" t="s">
        <v>519</v>
      </c>
      <c r="I7" s="492" t="s">
        <v>550</v>
      </c>
      <c r="J7" s="492" t="s">
        <v>607</v>
      </c>
      <c r="K7" s="125" t="s">
        <v>289</v>
      </c>
    </row>
    <row r="8" spans="2:11" s="124" customFormat="1" ht="25.5" customHeight="1">
      <c r="B8" s="490"/>
      <c r="C8" s="490"/>
      <c r="D8" s="302"/>
      <c r="E8" s="302"/>
      <c r="F8" s="302"/>
      <c r="G8" s="303"/>
      <c r="H8" s="491"/>
      <c r="I8" s="492"/>
      <c r="J8" s="492"/>
      <c r="K8" s="125"/>
    </row>
    <row r="9" spans="2:11" ht="38.25">
      <c r="B9" s="304">
        <v>1</v>
      </c>
      <c r="C9" s="305" t="s">
        <v>24</v>
      </c>
      <c r="D9" s="306">
        <v>0</v>
      </c>
      <c r="E9" s="307">
        <v>0</v>
      </c>
      <c r="F9" s="308"/>
      <c r="G9" s="308"/>
      <c r="H9" s="381">
        <f>3!D176</f>
        <v>0</v>
      </c>
      <c r="I9" s="382">
        <f>6!D119</f>
        <v>161.01</v>
      </c>
      <c r="J9" s="382">
        <f>6!E119</f>
        <v>161.01</v>
      </c>
      <c r="K9" s="123"/>
    </row>
    <row r="10" spans="2:11" ht="15" hidden="1">
      <c r="B10" s="304">
        <v>2</v>
      </c>
      <c r="C10" s="309" t="s">
        <v>294</v>
      </c>
      <c r="D10" s="306"/>
      <c r="E10" s="307"/>
      <c r="F10" s="308"/>
      <c r="G10" s="308"/>
      <c r="H10" s="381">
        <f>3!D164</f>
        <v>0</v>
      </c>
      <c r="I10" s="382">
        <f>6!D107</f>
        <v>0</v>
      </c>
      <c r="J10" s="382">
        <f>6!E107</f>
        <v>0</v>
      </c>
      <c r="K10" s="123"/>
    </row>
    <row r="11" spans="2:11" ht="30.75" customHeight="1">
      <c r="B11" s="304">
        <v>3</v>
      </c>
      <c r="C11" s="309" t="s">
        <v>193</v>
      </c>
      <c r="D11" s="306"/>
      <c r="E11" s="307"/>
      <c r="F11" s="308"/>
      <c r="G11" s="308"/>
      <c r="H11" s="381">
        <f>3!D162</f>
        <v>0</v>
      </c>
      <c r="I11" s="382">
        <f>6!D105</f>
        <v>215.73</v>
      </c>
      <c r="J11" s="382">
        <f>6!E105</f>
        <v>215.73</v>
      </c>
      <c r="K11" s="123"/>
    </row>
    <row r="12" spans="2:11" ht="25.5">
      <c r="B12" s="304">
        <v>4</v>
      </c>
      <c r="C12" s="200" t="s">
        <v>404</v>
      </c>
      <c r="D12" s="306"/>
      <c r="E12" s="307"/>
      <c r="F12" s="308"/>
      <c r="G12" s="308"/>
      <c r="H12" s="381">
        <f>3!D201</f>
        <v>0</v>
      </c>
      <c r="I12" s="382">
        <f>6!D146</f>
        <v>82.96</v>
      </c>
      <c r="J12" s="382">
        <f>6!E146</f>
        <v>82.96</v>
      </c>
      <c r="K12" s="123"/>
    </row>
    <row r="13" spans="2:11" ht="27" customHeight="1">
      <c r="B13" s="304">
        <v>5</v>
      </c>
      <c r="C13" s="309" t="s">
        <v>270</v>
      </c>
      <c r="D13" s="306"/>
      <c r="E13" s="307"/>
      <c r="F13" s="308"/>
      <c r="G13" s="308"/>
      <c r="H13" s="381">
        <f>3!D247</f>
        <v>0</v>
      </c>
      <c r="I13" s="382">
        <f>6!D159</f>
        <v>342.68</v>
      </c>
      <c r="J13" s="382">
        <f>6!E159</f>
        <v>342.68</v>
      </c>
      <c r="K13" s="123"/>
    </row>
    <row r="14" spans="2:11" ht="38.25" hidden="1">
      <c r="B14" s="304">
        <v>6</v>
      </c>
      <c r="C14" s="309" t="s">
        <v>281</v>
      </c>
      <c r="D14" s="306"/>
      <c r="E14" s="307"/>
      <c r="F14" s="308"/>
      <c r="G14" s="308"/>
      <c r="H14" s="381">
        <f>3!D169</f>
        <v>0</v>
      </c>
      <c r="I14" s="382">
        <f>6!D112</f>
        <v>0</v>
      </c>
      <c r="J14" s="382">
        <f>6!E112</f>
        <v>0</v>
      </c>
      <c r="K14" s="123"/>
    </row>
    <row r="15" spans="2:11" ht="42.75" customHeight="1" hidden="1">
      <c r="B15" s="304">
        <v>7</v>
      </c>
      <c r="C15" s="310" t="s">
        <v>321</v>
      </c>
      <c r="D15" s="311"/>
      <c r="E15" s="307"/>
      <c r="F15" s="308"/>
      <c r="G15" s="308"/>
      <c r="H15" s="381">
        <f>3!D58</f>
        <v>0</v>
      </c>
      <c r="I15" s="382">
        <v>0</v>
      </c>
      <c r="J15" s="382">
        <v>0</v>
      </c>
      <c r="K15" s="123"/>
    </row>
    <row r="16" spans="2:11" ht="25.5">
      <c r="B16" s="304">
        <v>6</v>
      </c>
      <c r="C16" s="200" t="s">
        <v>254</v>
      </c>
      <c r="D16" s="311"/>
      <c r="E16" s="307"/>
      <c r="F16" s="308"/>
      <c r="G16" s="308"/>
      <c r="H16" s="381">
        <f>3!D171</f>
        <v>0</v>
      </c>
      <c r="I16" s="382">
        <f>6!D115</f>
        <v>0</v>
      </c>
      <c r="J16" s="382">
        <f>6!E115</f>
        <v>0</v>
      </c>
      <c r="K16" s="123"/>
    </row>
    <row r="17" spans="2:11" ht="25.5">
      <c r="B17" s="304">
        <v>7</v>
      </c>
      <c r="C17" s="200" t="s">
        <v>256</v>
      </c>
      <c r="D17" s="311"/>
      <c r="E17" s="307"/>
      <c r="F17" s="308"/>
      <c r="G17" s="308"/>
      <c r="H17" s="381">
        <f>3!D173</f>
        <v>0</v>
      </c>
      <c r="I17" s="382">
        <f>6!D117</f>
        <v>0</v>
      </c>
      <c r="J17" s="382">
        <f>6!E117</f>
        <v>0</v>
      </c>
      <c r="K17" s="123"/>
    </row>
    <row r="18" spans="2:11" ht="25.5">
      <c r="B18" s="304">
        <v>8</v>
      </c>
      <c r="C18" s="200" t="s">
        <v>491</v>
      </c>
      <c r="D18" s="311"/>
      <c r="E18" s="307"/>
      <c r="F18" s="308"/>
      <c r="G18" s="308"/>
      <c r="H18" s="381">
        <f>3!D266</f>
        <v>0</v>
      </c>
      <c r="I18" s="382">
        <f>6!D168</f>
        <v>115.2</v>
      </c>
      <c r="J18" s="382">
        <f>6!E168</f>
        <v>115.2</v>
      </c>
      <c r="K18" s="123"/>
    </row>
    <row r="19" spans="2:11" ht="41.25" customHeight="1">
      <c r="B19" s="304">
        <v>9</v>
      </c>
      <c r="C19" s="200" t="s">
        <v>456</v>
      </c>
      <c r="D19" s="311"/>
      <c r="E19" s="307"/>
      <c r="F19" s="308"/>
      <c r="G19" s="308"/>
      <c r="H19" s="381">
        <f>3!D268</f>
        <v>0</v>
      </c>
      <c r="I19" s="382">
        <f>6!D170</f>
        <v>2238.9</v>
      </c>
      <c r="J19" s="382">
        <f>6!E170</f>
        <v>2238.9</v>
      </c>
      <c r="K19" s="123"/>
    </row>
    <row r="20" spans="2:11" ht="26.25" hidden="1">
      <c r="B20" s="304">
        <v>10</v>
      </c>
      <c r="C20" s="312" t="s">
        <v>487</v>
      </c>
      <c r="D20" s="311"/>
      <c r="E20" s="307"/>
      <c r="F20" s="308"/>
      <c r="G20" s="308"/>
      <c r="H20" s="381">
        <f>3!D189</f>
        <v>0</v>
      </c>
      <c r="I20" s="382">
        <f>6!D132</f>
        <v>0</v>
      </c>
      <c r="J20" s="382">
        <f>6!E132</f>
        <v>0</v>
      </c>
      <c r="K20" s="123"/>
    </row>
    <row r="21" spans="2:15" ht="26.25" hidden="1">
      <c r="B21" s="304">
        <v>11</v>
      </c>
      <c r="C21" s="312" t="s">
        <v>521</v>
      </c>
      <c r="D21" s="311"/>
      <c r="E21" s="307"/>
      <c r="F21" s="308"/>
      <c r="G21" s="308"/>
      <c r="H21" s="381">
        <f>3!D95</f>
        <v>0</v>
      </c>
      <c r="I21" s="382">
        <v>0</v>
      </c>
      <c r="J21" s="382">
        <v>0</v>
      </c>
      <c r="K21" s="123"/>
      <c r="O21" s="259"/>
    </row>
    <row r="22" spans="2:15" ht="53.25" customHeight="1">
      <c r="B22" s="304">
        <v>10</v>
      </c>
      <c r="C22" s="313" t="s">
        <v>215</v>
      </c>
      <c r="D22" s="311"/>
      <c r="E22" s="307"/>
      <c r="F22" s="308"/>
      <c r="G22" s="308"/>
      <c r="H22" s="381">
        <f>3!D93</f>
        <v>0</v>
      </c>
      <c r="I22" s="382">
        <v>0</v>
      </c>
      <c r="J22" s="382">
        <v>0</v>
      </c>
      <c r="K22" s="123"/>
      <c r="O22" s="259"/>
    </row>
    <row r="23" spans="2:11" ht="49.5" customHeight="1" hidden="1">
      <c r="B23" s="304">
        <v>11</v>
      </c>
      <c r="C23" s="158" t="s">
        <v>619</v>
      </c>
      <c r="D23" s="311"/>
      <c r="E23" s="307"/>
      <c r="F23" s="308"/>
      <c r="G23" s="308"/>
      <c r="H23" s="381">
        <v>0</v>
      </c>
      <c r="I23" s="382">
        <f>6!D148</f>
        <v>0</v>
      </c>
      <c r="J23" s="382">
        <v>0</v>
      </c>
      <c r="K23" s="123"/>
    </row>
    <row r="24" spans="2:11" ht="16.5" customHeight="1" hidden="1">
      <c r="B24" s="304">
        <v>16</v>
      </c>
      <c r="C24" s="312" t="s">
        <v>526</v>
      </c>
      <c r="D24" s="311"/>
      <c r="E24" s="307"/>
      <c r="F24" s="308"/>
      <c r="G24" s="308"/>
      <c r="H24" s="381"/>
      <c r="I24" s="382">
        <v>0</v>
      </c>
      <c r="J24" s="382">
        <v>0</v>
      </c>
      <c r="K24" s="123"/>
    </row>
    <row r="25" spans="2:11" ht="42.75" customHeight="1" hidden="1">
      <c r="B25" s="304">
        <v>12</v>
      </c>
      <c r="C25" s="312" t="s">
        <v>534</v>
      </c>
      <c r="D25" s="311"/>
      <c r="E25" s="307"/>
      <c r="F25" s="308"/>
      <c r="G25" s="308"/>
      <c r="H25" s="381">
        <f>3!D218</f>
        <v>0</v>
      </c>
      <c r="I25" s="382">
        <v>0</v>
      </c>
      <c r="J25" s="382">
        <v>0</v>
      </c>
      <c r="K25" s="123"/>
    </row>
    <row r="26" spans="2:11" ht="27.75" customHeight="1">
      <c r="B26" s="304">
        <v>11</v>
      </c>
      <c r="C26" s="158" t="s">
        <v>621</v>
      </c>
      <c r="D26" s="311"/>
      <c r="E26" s="307"/>
      <c r="F26" s="308"/>
      <c r="G26" s="308"/>
      <c r="H26" s="381">
        <f>3!D217+3!D213</f>
        <v>-10781.55</v>
      </c>
      <c r="I26" s="382">
        <v>0</v>
      </c>
      <c r="J26" s="382">
        <v>0</v>
      </c>
      <c r="K26" s="123"/>
    </row>
    <row r="27" spans="2:11" ht="38.25" customHeight="1">
      <c r="B27" s="304">
        <v>12</v>
      </c>
      <c r="C27" s="338" t="s">
        <v>631</v>
      </c>
      <c r="D27" s="311"/>
      <c r="E27" s="307"/>
      <c r="F27" s="308"/>
      <c r="G27" s="308"/>
      <c r="H27" s="381">
        <v>216</v>
      </c>
      <c r="I27" s="382">
        <v>0</v>
      </c>
      <c r="J27" s="382">
        <v>0</v>
      </c>
      <c r="K27" s="123"/>
    </row>
    <row r="28" spans="2:11" ht="21.75" customHeight="1">
      <c r="B28" s="314"/>
      <c r="C28" s="302" t="s">
        <v>288</v>
      </c>
      <c r="D28" s="315">
        <f>SUM(D9:D9)</f>
        <v>0</v>
      </c>
      <c r="E28" s="315">
        <f>SUM(E9:E9)</f>
        <v>0</v>
      </c>
      <c r="F28" s="316">
        <f>SUM(F9:F9)</f>
        <v>0</v>
      </c>
      <c r="G28" s="316">
        <f>SUM(G9:G9)</f>
        <v>0</v>
      </c>
      <c r="H28" s="383">
        <f>SUM(H9:H27)</f>
        <v>-10565.55</v>
      </c>
      <c r="I28" s="384">
        <f>SUM(I9:I25)</f>
        <v>3156.48</v>
      </c>
      <c r="J28" s="384">
        <f>SUM(J9:J25)</f>
        <v>3156.48</v>
      </c>
      <c r="K28" s="122"/>
    </row>
    <row r="29" ht="15" hidden="1">
      <c r="H29" s="261">
        <v>4826.2</v>
      </c>
    </row>
    <row r="30" ht="15" hidden="1">
      <c r="H30" s="262">
        <f>H28-H29</f>
        <v>-15391.75</v>
      </c>
    </row>
    <row r="32" ht="13.5" customHeight="1" hidden="1">
      <c r="H32" s="261">
        <v>5851.75</v>
      </c>
    </row>
    <row r="33" ht="15" hidden="1">
      <c r="H33" s="350">
        <f>H28-H32</f>
        <v>-16417.3</v>
      </c>
    </row>
  </sheetData>
  <sheetProtection/>
  <mergeCells count="9">
    <mergeCell ref="J7:J8"/>
    <mergeCell ref="B7:B8"/>
    <mergeCell ref="H1:J1"/>
    <mergeCell ref="H3:J3"/>
    <mergeCell ref="C7:C8"/>
    <mergeCell ref="C5:K5"/>
    <mergeCell ref="H2:J2"/>
    <mergeCell ref="H7:H8"/>
    <mergeCell ref="I7:I8"/>
  </mergeCells>
  <hyperlinks>
    <hyperlink ref="C20" r:id="rId1" display="consultantplus://offline/ref=EF284B6EF64E3C15A4B21E4A1E6C55046559B6FB4DAF5006A2E7D43B6FB6E958215531EBD8362431m3A9M"/>
  </hyperlinks>
  <printOptions/>
  <pageMargins left="0.1968503937007874" right="0" top="0.3937007874015748" bottom="0.3937007874015748" header="0.5118110236220472" footer="0.5118110236220472"/>
  <pageSetup horizontalDpi="600" verticalDpi="60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C18" sqref="C18:D18"/>
    </sheetView>
  </sheetViews>
  <sheetFormatPr defaultColWidth="9.140625" defaultRowHeight="12.75"/>
  <cols>
    <col min="1" max="1" width="5.00390625" style="99" customWidth="1"/>
    <col min="2" max="2" width="59.57421875" style="99" customWidth="1"/>
    <col min="3" max="3" width="12.140625" style="99" customWidth="1"/>
    <col min="4" max="4" width="12.00390625" style="99" customWidth="1"/>
    <col min="5" max="16384" width="9.140625" style="99" customWidth="1"/>
  </cols>
  <sheetData>
    <row r="1" spans="1:4" ht="15">
      <c r="A1" s="110"/>
      <c r="B1" s="110"/>
      <c r="C1" s="466" t="s">
        <v>625</v>
      </c>
      <c r="D1" s="466"/>
    </row>
    <row r="2" spans="1:4" ht="15">
      <c r="A2" s="110"/>
      <c r="B2" s="110"/>
      <c r="C2" s="466" t="s">
        <v>103</v>
      </c>
      <c r="D2" s="466"/>
    </row>
    <row r="3" spans="1:4" ht="15">
      <c r="A3" s="110"/>
      <c r="B3" s="110"/>
      <c r="C3" s="478" t="s">
        <v>637</v>
      </c>
      <c r="D3" s="478"/>
    </row>
    <row r="4" spans="1:4" ht="15">
      <c r="A4" s="110"/>
      <c r="B4" s="110"/>
      <c r="C4" s="110"/>
      <c r="D4" s="110"/>
    </row>
    <row r="5" spans="1:4" ht="30" customHeight="1">
      <c r="A5" s="493" t="s">
        <v>609</v>
      </c>
      <c r="B5" s="493"/>
      <c r="C5" s="493"/>
      <c r="D5" s="493"/>
    </row>
    <row r="6" spans="1:4" ht="15">
      <c r="A6" s="144" t="s">
        <v>104</v>
      </c>
      <c r="B6" s="110"/>
      <c r="C6" s="110"/>
      <c r="D6" s="145"/>
    </row>
    <row r="7" spans="1:4" ht="24.75" customHeight="1">
      <c r="A7" s="179" t="s">
        <v>130</v>
      </c>
      <c r="B7" s="179" t="s">
        <v>105</v>
      </c>
      <c r="C7" s="498" t="s">
        <v>583</v>
      </c>
      <c r="D7" s="499"/>
    </row>
    <row r="8" spans="1:4" ht="30.75" customHeight="1">
      <c r="A8" s="146">
        <v>1</v>
      </c>
      <c r="B8" s="147" t="s">
        <v>106</v>
      </c>
      <c r="C8" s="496" t="s">
        <v>287</v>
      </c>
      <c r="D8" s="497"/>
    </row>
    <row r="9" spans="1:4" ht="15">
      <c r="A9" s="146" t="s">
        <v>340</v>
      </c>
      <c r="B9" s="147" t="s">
        <v>107</v>
      </c>
      <c r="C9" s="496">
        <v>0</v>
      </c>
      <c r="D9" s="497"/>
    </row>
    <row r="10" spans="1:4" ht="15">
      <c r="A10" s="146" t="s">
        <v>108</v>
      </c>
      <c r="B10" s="147" t="s">
        <v>109</v>
      </c>
      <c r="C10" s="500">
        <v>0</v>
      </c>
      <c r="D10" s="501"/>
    </row>
    <row r="11" spans="1:4" ht="15">
      <c r="A11" s="146" t="s">
        <v>110</v>
      </c>
      <c r="B11" s="147" t="s">
        <v>111</v>
      </c>
      <c r="C11" s="494">
        <v>0</v>
      </c>
      <c r="D11" s="495"/>
    </row>
    <row r="12" spans="1:4" ht="15">
      <c r="A12" s="146" t="s">
        <v>581</v>
      </c>
      <c r="B12" s="347" t="s">
        <v>582</v>
      </c>
      <c r="C12" s="494">
        <v>0</v>
      </c>
      <c r="D12" s="495"/>
    </row>
    <row r="13" spans="1:4" ht="33" customHeight="1">
      <c r="A13" s="146">
        <v>2</v>
      </c>
      <c r="B13" s="147" t="s">
        <v>112</v>
      </c>
      <c r="C13" s="496">
        <v>0</v>
      </c>
      <c r="D13" s="497"/>
    </row>
    <row r="14" spans="1:4" ht="30">
      <c r="A14" s="146" t="s">
        <v>275</v>
      </c>
      <c r="B14" s="147" t="s">
        <v>113</v>
      </c>
      <c r="C14" s="496">
        <v>0</v>
      </c>
      <c r="D14" s="497"/>
    </row>
    <row r="15" spans="1:4" ht="30">
      <c r="A15" s="146" t="s">
        <v>274</v>
      </c>
      <c r="B15" s="147" t="s">
        <v>114</v>
      </c>
      <c r="C15" s="496">
        <v>0</v>
      </c>
      <c r="D15" s="497"/>
    </row>
    <row r="16" spans="1:4" ht="15">
      <c r="A16" s="110"/>
      <c r="B16" s="110"/>
      <c r="C16" s="466" t="s">
        <v>563</v>
      </c>
      <c r="D16" s="466"/>
    </row>
    <row r="17" spans="1:4" ht="15">
      <c r="A17" s="110"/>
      <c r="B17" s="110"/>
      <c r="C17" s="466" t="s">
        <v>103</v>
      </c>
      <c r="D17" s="466"/>
    </row>
    <row r="18" spans="1:4" ht="15">
      <c r="A18" s="110"/>
      <c r="B18" s="110"/>
      <c r="C18" s="478" t="s">
        <v>637</v>
      </c>
      <c r="D18" s="478"/>
    </row>
    <row r="19" spans="1:4" ht="15">
      <c r="A19" s="110"/>
      <c r="B19" s="110"/>
      <c r="C19" s="110"/>
      <c r="D19" s="110"/>
    </row>
    <row r="20" spans="1:4" ht="31.5" customHeight="1">
      <c r="A20" s="493" t="s">
        <v>610</v>
      </c>
      <c r="B20" s="493"/>
      <c r="C20" s="493"/>
      <c r="D20" s="493"/>
    </row>
    <row r="21" spans="1:4" ht="15">
      <c r="A21" s="144" t="s">
        <v>104</v>
      </c>
      <c r="B21" s="110"/>
      <c r="C21" s="110"/>
      <c r="D21" s="145"/>
    </row>
    <row r="22" spans="1:4" ht="19.5" customHeight="1">
      <c r="A22" s="502" t="s">
        <v>130</v>
      </c>
      <c r="B22" s="502" t="s">
        <v>105</v>
      </c>
      <c r="C22" s="503" t="s">
        <v>584</v>
      </c>
      <c r="D22" s="503" t="s">
        <v>611</v>
      </c>
    </row>
    <row r="23" spans="1:4" ht="45" customHeight="1">
      <c r="A23" s="502"/>
      <c r="B23" s="502"/>
      <c r="C23" s="503"/>
      <c r="D23" s="503"/>
    </row>
    <row r="24" spans="1:4" ht="30">
      <c r="A24" s="146">
        <v>1</v>
      </c>
      <c r="B24" s="147" t="s">
        <v>106</v>
      </c>
      <c r="C24" s="148" t="s">
        <v>287</v>
      </c>
      <c r="D24" s="148" t="s">
        <v>287</v>
      </c>
    </row>
    <row r="25" spans="1:4" ht="15">
      <c r="A25" s="146" t="s">
        <v>340</v>
      </c>
      <c r="B25" s="147" t="s">
        <v>107</v>
      </c>
      <c r="C25" s="148">
        <v>0</v>
      </c>
      <c r="D25" s="148">
        <v>0</v>
      </c>
    </row>
    <row r="26" spans="1:4" ht="15">
      <c r="A26" s="146" t="s">
        <v>108</v>
      </c>
      <c r="B26" s="147" t="s">
        <v>109</v>
      </c>
      <c r="C26" s="149">
        <v>0</v>
      </c>
      <c r="D26" s="149">
        <v>0</v>
      </c>
    </row>
    <row r="27" spans="1:4" ht="15">
      <c r="A27" s="146" t="s">
        <v>110</v>
      </c>
      <c r="B27" s="147" t="s">
        <v>111</v>
      </c>
      <c r="C27" s="150">
        <v>0</v>
      </c>
      <c r="D27" s="150">
        <v>0</v>
      </c>
    </row>
    <row r="28" spans="1:4" ht="15">
      <c r="A28" s="146" t="s">
        <v>581</v>
      </c>
      <c r="B28" s="347" t="s">
        <v>582</v>
      </c>
      <c r="C28" s="150">
        <v>0</v>
      </c>
      <c r="D28" s="150">
        <v>0</v>
      </c>
    </row>
    <row r="29" spans="1:4" ht="28.5" customHeight="1">
      <c r="A29" s="146">
        <v>2</v>
      </c>
      <c r="B29" s="147" t="s">
        <v>112</v>
      </c>
      <c r="C29" s="148">
        <v>0</v>
      </c>
      <c r="D29" s="148">
        <v>0</v>
      </c>
    </row>
    <row r="30" spans="1:4" ht="30">
      <c r="A30" s="146" t="s">
        <v>275</v>
      </c>
      <c r="B30" s="147" t="s">
        <v>113</v>
      </c>
      <c r="C30" s="148">
        <v>0</v>
      </c>
      <c r="D30" s="148">
        <v>0</v>
      </c>
    </row>
    <row r="31" spans="1:4" ht="30">
      <c r="A31" s="146" t="s">
        <v>274</v>
      </c>
      <c r="B31" s="147" t="s">
        <v>114</v>
      </c>
      <c r="C31" s="148">
        <v>0</v>
      </c>
      <c r="D31" s="148">
        <v>0</v>
      </c>
    </row>
  </sheetData>
  <sheetProtection/>
  <mergeCells count="21">
    <mergeCell ref="A22:A23"/>
    <mergeCell ref="B22:B23"/>
    <mergeCell ref="C22:C23"/>
    <mergeCell ref="D22:D23"/>
    <mergeCell ref="C16:D16"/>
    <mergeCell ref="C17:D17"/>
    <mergeCell ref="C18:D18"/>
    <mergeCell ref="A20:D20"/>
    <mergeCell ref="C14:D14"/>
    <mergeCell ref="C15:D15"/>
    <mergeCell ref="C7:D7"/>
    <mergeCell ref="C8:D8"/>
    <mergeCell ref="C9:D9"/>
    <mergeCell ref="C10:D10"/>
    <mergeCell ref="C12:D12"/>
    <mergeCell ref="C1:D1"/>
    <mergeCell ref="C2:D2"/>
    <mergeCell ref="C3:D3"/>
    <mergeCell ref="A5:D5"/>
    <mergeCell ref="C11:D11"/>
    <mergeCell ref="C13:D13"/>
  </mergeCells>
  <printOptions/>
  <pageMargins left="0.75" right="0.44" top="0.44" bottom="1" header="0.3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3" sqref="D3:E3"/>
    </sheetView>
  </sheetViews>
  <sheetFormatPr defaultColWidth="9.140625" defaultRowHeight="12.75"/>
  <cols>
    <col min="1" max="1" width="4.57421875" style="0" customWidth="1"/>
    <col min="2" max="2" width="59.28125" style="0" customWidth="1"/>
    <col min="3" max="5" width="11.28125" style="0" customWidth="1"/>
  </cols>
  <sheetData>
    <row r="1" spans="1:5" ht="15">
      <c r="A1" s="110"/>
      <c r="B1" s="110"/>
      <c r="C1" s="110"/>
      <c r="D1" s="466" t="s">
        <v>102</v>
      </c>
      <c r="E1" s="466"/>
    </row>
    <row r="2" spans="1:5" ht="15">
      <c r="A2" s="110"/>
      <c r="B2" s="110"/>
      <c r="C2" s="110"/>
      <c r="D2" s="466" t="s">
        <v>103</v>
      </c>
      <c r="E2" s="466"/>
    </row>
    <row r="3" spans="1:5" ht="15">
      <c r="A3" s="110"/>
      <c r="B3" s="110"/>
      <c r="C3" s="110"/>
      <c r="D3" s="478" t="s">
        <v>637</v>
      </c>
      <c r="E3" s="478"/>
    </row>
    <row r="4" spans="1:5" ht="15">
      <c r="A4" s="110"/>
      <c r="B4" s="110"/>
      <c r="C4" s="110"/>
      <c r="D4" s="110"/>
      <c r="E4" s="110"/>
    </row>
    <row r="5" spans="1:5" ht="33.75" customHeight="1">
      <c r="A5" s="493" t="s">
        <v>612</v>
      </c>
      <c r="B5" s="493"/>
      <c r="C5" s="493"/>
      <c r="D5" s="493"/>
      <c r="E5" s="493"/>
    </row>
    <row r="6" spans="1:5" ht="15">
      <c r="A6" s="144" t="s">
        <v>104</v>
      </c>
      <c r="B6" s="110"/>
      <c r="C6" s="110"/>
      <c r="D6" s="110"/>
      <c r="E6" s="145"/>
    </row>
    <row r="7" spans="1:5" ht="25.5">
      <c r="A7" s="179" t="s">
        <v>130</v>
      </c>
      <c r="B7" s="179" t="s">
        <v>105</v>
      </c>
      <c r="C7" s="339" t="s">
        <v>518</v>
      </c>
      <c r="D7" s="339" t="s">
        <v>549</v>
      </c>
      <c r="E7" s="339" t="s">
        <v>602</v>
      </c>
    </row>
    <row r="8" spans="1:5" ht="17.25" customHeight="1">
      <c r="A8" s="340" t="s">
        <v>564</v>
      </c>
      <c r="B8" s="341" t="s">
        <v>565</v>
      </c>
      <c r="C8" s="342">
        <v>0</v>
      </c>
      <c r="D8" s="342">
        <v>0</v>
      </c>
      <c r="E8" s="342">
        <v>0</v>
      </c>
    </row>
    <row r="9" spans="1:5" s="346" customFormat="1" ht="17.25" customHeight="1">
      <c r="A9" s="344" t="s">
        <v>340</v>
      </c>
      <c r="B9" s="345" t="s">
        <v>580</v>
      </c>
      <c r="C9" s="146">
        <v>0</v>
      </c>
      <c r="D9" s="146">
        <v>0</v>
      </c>
      <c r="E9" s="146">
        <v>0</v>
      </c>
    </row>
    <row r="10" spans="1:5" ht="51.75" customHeight="1">
      <c r="A10" s="340" t="s">
        <v>566</v>
      </c>
      <c r="B10" s="341" t="s">
        <v>579</v>
      </c>
      <c r="C10" s="342">
        <v>0</v>
      </c>
      <c r="D10" s="342">
        <v>0</v>
      </c>
      <c r="E10" s="342">
        <v>0</v>
      </c>
    </row>
    <row r="11" spans="1:5" ht="40.5" customHeight="1">
      <c r="A11" s="340" t="s">
        <v>275</v>
      </c>
      <c r="B11" s="341" t="s">
        <v>577</v>
      </c>
      <c r="C11" s="342">
        <v>0</v>
      </c>
      <c r="D11" s="342">
        <v>0</v>
      </c>
      <c r="E11" s="342">
        <v>0</v>
      </c>
    </row>
    <row r="12" spans="1:5" ht="29.25" customHeight="1">
      <c r="A12" s="340" t="s">
        <v>274</v>
      </c>
      <c r="B12" s="341" t="s">
        <v>578</v>
      </c>
      <c r="C12" s="342">
        <v>0</v>
      </c>
      <c r="D12" s="342">
        <v>0</v>
      </c>
      <c r="E12" s="342">
        <v>0</v>
      </c>
    </row>
    <row r="13" spans="1:5" ht="41.25" customHeight="1">
      <c r="A13" s="340" t="s">
        <v>567</v>
      </c>
      <c r="B13" s="341" t="s">
        <v>576</v>
      </c>
      <c r="C13" s="342">
        <v>0</v>
      </c>
      <c r="D13" s="342">
        <v>0</v>
      </c>
      <c r="E13" s="342">
        <v>0</v>
      </c>
    </row>
    <row r="14" spans="1:5" ht="40.5" customHeight="1">
      <c r="A14" s="340" t="s">
        <v>568</v>
      </c>
      <c r="B14" s="341" t="s">
        <v>569</v>
      </c>
      <c r="C14" s="342">
        <v>0</v>
      </c>
      <c r="D14" s="342">
        <v>0</v>
      </c>
      <c r="E14" s="342">
        <v>0</v>
      </c>
    </row>
    <row r="15" spans="1:5" ht="27" customHeight="1">
      <c r="A15" s="340" t="s">
        <v>570</v>
      </c>
      <c r="B15" s="341" t="s">
        <v>571</v>
      </c>
      <c r="C15" s="342">
        <v>0</v>
      </c>
      <c r="D15" s="342">
        <v>0</v>
      </c>
      <c r="E15" s="342">
        <v>0</v>
      </c>
    </row>
    <row r="16" spans="1:5" ht="17.25" customHeight="1">
      <c r="A16" s="340" t="s">
        <v>572</v>
      </c>
      <c r="B16" s="341" t="s">
        <v>573</v>
      </c>
      <c r="C16" s="343">
        <v>0</v>
      </c>
      <c r="D16" s="343">
        <v>0</v>
      </c>
      <c r="E16" s="343">
        <v>0</v>
      </c>
    </row>
  </sheetData>
  <sheetProtection/>
  <mergeCells count="4">
    <mergeCell ref="D1:E1"/>
    <mergeCell ref="D2:E2"/>
    <mergeCell ref="D3:E3"/>
    <mergeCell ref="A5:E5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4"/>
  </sheetPr>
  <dimension ref="A1:L200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13.8515625" style="7" customWidth="1"/>
    <col min="2" max="2" width="6.140625" style="7" customWidth="1"/>
    <col min="3" max="3" width="54.00390625" style="18" customWidth="1"/>
    <col min="4" max="5" width="10.28125" style="374" customWidth="1"/>
    <col min="6" max="6" width="10.57421875" style="7" hidden="1" customWidth="1"/>
    <col min="7" max="7" width="12.140625" style="7" hidden="1" customWidth="1"/>
    <col min="8" max="8" width="12.421875" style="7" hidden="1" customWidth="1"/>
    <col min="9" max="10" width="9.7109375" style="7" hidden="1" customWidth="1"/>
    <col min="11" max="16384" width="9.140625" style="22" customWidth="1"/>
  </cols>
  <sheetData>
    <row r="1" spans="1:5" ht="12.75">
      <c r="A1" s="31"/>
      <c r="B1" s="31"/>
      <c r="C1" s="469" t="s">
        <v>646</v>
      </c>
      <c r="D1" s="469"/>
      <c r="E1" s="469"/>
    </row>
    <row r="2" spans="1:5" ht="12.75">
      <c r="A2" s="6"/>
      <c r="B2" s="6"/>
      <c r="C2" s="469" t="s">
        <v>172</v>
      </c>
      <c r="D2" s="469"/>
      <c r="E2" s="469"/>
    </row>
    <row r="3" spans="1:5" ht="12.75">
      <c r="A3" s="6"/>
      <c r="B3" s="6"/>
      <c r="C3" s="466" t="s">
        <v>647</v>
      </c>
      <c r="D3" s="467"/>
      <c r="E3" s="467"/>
    </row>
    <row r="4" spans="1:3" ht="12.75">
      <c r="A4" s="6"/>
      <c r="B4" s="6"/>
      <c r="C4" s="9"/>
    </row>
    <row r="5" spans="1:5" ht="12.75">
      <c r="A5" s="470" t="s">
        <v>604</v>
      </c>
      <c r="B5" s="470"/>
      <c r="C5" s="470"/>
      <c r="D5" s="470"/>
      <c r="E5" s="470"/>
    </row>
    <row r="6" spans="1:5" ht="43.5" customHeight="1">
      <c r="A6" s="470"/>
      <c r="B6" s="470"/>
      <c r="C6" s="470"/>
      <c r="D6" s="470"/>
      <c r="E6" s="470"/>
    </row>
    <row r="7" spans="1:10" ht="38.25">
      <c r="A7" s="2" t="s">
        <v>150</v>
      </c>
      <c r="B7" s="2" t="s">
        <v>151</v>
      </c>
      <c r="C7" s="89" t="s">
        <v>136</v>
      </c>
      <c r="D7" s="366" t="s">
        <v>551</v>
      </c>
      <c r="E7" s="366" t="s">
        <v>603</v>
      </c>
      <c r="F7" s="41" t="s">
        <v>137</v>
      </c>
      <c r="G7" s="80" t="s">
        <v>140</v>
      </c>
      <c r="H7" s="42" t="s">
        <v>141</v>
      </c>
      <c r="I7" s="83" t="s">
        <v>142</v>
      </c>
      <c r="J7" s="43" t="s">
        <v>205</v>
      </c>
    </row>
    <row r="8" spans="1:10" ht="12.75">
      <c r="A8" s="11" t="s">
        <v>143</v>
      </c>
      <c r="B8" s="11" t="s">
        <v>138</v>
      </c>
      <c r="C8" s="12">
        <v>3</v>
      </c>
      <c r="D8" s="230">
        <v>4</v>
      </c>
      <c r="E8" s="230">
        <v>5</v>
      </c>
      <c r="F8" s="44"/>
      <c r="G8" s="81"/>
      <c r="H8" s="23"/>
      <c r="I8" s="84"/>
      <c r="J8" s="45"/>
    </row>
    <row r="9" spans="1:10" ht="25.5">
      <c r="A9" s="13" t="s">
        <v>341</v>
      </c>
      <c r="B9" s="13"/>
      <c r="C9" s="143" t="s">
        <v>470</v>
      </c>
      <c r="D9" s="367">
        <f>D10+D13</f>
        <v>9714</v>
      </c>
      <c r="E9" s="367">
        <f>E10+E13</f>
        <v>9714</v>
      </c>
      <c r="F9" s="58" t="e">
        <f>F10+F15+#REF!+#REF!+#REF!+#REF!</f>
        <v>#REF!</v>
      </c>
      <c r="G9" s="82" t="e">
        <f>G10+G15+#REF!+#REF!+#REF!+#REF!</f>
        <v>#REF!</v>
      </c>
      <c r="H9" s="59" t="e">
        <f>H10+H15+#REF!+#REF!+#REF!+#REF!</f>
        <v>#REF!</v>
      </c>
      <c r="I9" s="85" t="e">
        <f>I10+I15+#REF!+#REF!+#REF!+#REF!</f>
        <v>#REF!</v>
      </c>
      <c r="J9" s="60" t="e">
        <f>J10+J15+#REF!+#REF!+#REF!+#REF!</f>
        <v>#REF!</v>
      </c>
    </row>
    <row r="10" spans="1:10" ht="25.5" customHeight="1">
      <c r="A10" s="2" t="s">
        <v>342</v>
      </c>
      <c r="B10" s="2"/>
      <c r="C10" s="100" t="s">
        <v>343</v>
      </c>
      <c r="D10" s="368">
        <f>D11</f>
        <v>9498</v>
      </c>
      <c r="E10" s="368">
        <f>E11</f>
        <v>9498</v>
      </c>
      <c r="F10" s="49">
        <f aca="true" t="shared" si="0" ref="F10:J11">F11</f>
        <v>2496.2</v>
      </c>
      <c r="G10" s="25">
        <f t="shared" si="0"/>
        <v>0</v>
      </c>
      <c r="H10" s="24">
        <f t="shared" si="0"/>
        <v>0</v>
      </c>
      <c r="I10" s="86">
        <f t="shared" si="0"/>
        <v>0</v>
      </c>
      <c r="J10" s="50">
        <f t="shared" si="0"/>
        <v>0</v>
      </c>
    </row>
    <row r="11" spans="1:10" ht="25.5" customHeight="1">
      <c r="A11" s="2" t="s">
        <v>344</v>
      </c>
      <c r="B11" s="2"/>
      <c r="C11" s="100" t="s">
        <v>345</v>
      </c>
      <c r="D11" s="368">
        <f>D12</f>
        <v>9498</v>
      </c>
      <c r="E11" s="368">
        <f>E12</f>
        <v>9498</v>
      </c>
      <c r="F11" s="49">
        <f t="shared" si="0"/>
        <v>2496.2</v>
      </c>
      <c r="G11" s="25">
        <f t="shared" si="0"/>
        <v>0</v>
      </c>
      <c r="H11" s="24">
        <f t="shared" si="0"/>
        <v>0</v>
      </c>
      <c r="I11" s="86">
        <f t="shared" si="0"/>
        <v>0</v>
      </c>
      <c r="J11" s="50">
        <f t="shared" si="0"/>
        <v>0</v>
      </c>
    </row>
    <row r="12" spans="1:10" ht="25.5">
      <c r="A12" s="2"/>
      <c r="B12" s="2" t="s">
        <v>132</v>
      </c>
      <c r="C12" s="100" t="s">
        <v>131</v>
      </c>
      <c r="D12" s="368">
        <v>9498</v>
      </c>
      <c r="E12" s="368">
        <v>9498</v>
      </c>
      <c r="F12" s="49">
        <f>F14</f>
        <v>2496.2</v>
      </c>
      <c r="G12" s="25">
        <f>G14</f>
        <v>0</v>
      </c>
      <c r="H12" s="24">
        <f>H14</f>
        <v>0</v>
      </c>
      <c r="I12" s="86">
        <f>I14</f>
        <v>0</v>
      </c>
      <c r="J12" s="50">
        <f>J14</f>
        <v>0</v>
      </c>
    </row>
    <row r="13" spans="1:10" ht="18" customHeight="1">
      <c r="A13" s="2" t="s">
        <v>346</v>
      </c>
      <c r="B13" s="2"/>
      <c r="C13" s="100" t="s">
        <v>347</v>
      </c>
      <c r="D13" s="368">
        <f>D14</f>
        <v>216</v>
      </c>
      <c r="E13" s="368">
        <f>E14</f>
        <v>216</v>
      </c>
      <c r="F13" s="53"/>
      <c r="G13" s="25"/>
      <c r="H13" s="24"/>
      <c r="I13" s="86"/>
      <c r="J13" s="54"/>
    </row>
    <row r="14" spans="1:10" ht="16.5" customHeight="1">
      <c r="A14" s="2" t="s">
        <v>348</v>
      </c>
      <c r="B14" s="2"/>
      <c r="C14" s="100" t="s">
        <v>349</v>
      </c>
      <c r="D14" s="368">
        <f>D15</f>
        <v>216</v>
      </c>
      <c r="E14" s="368">
        <f>E15</f>
        <v>216</v>
      </c>
      <c r="F14" s="51">
        <v>2496.2</v>
      </c>
      <c r="G14" s="27"/>
      <c r="H14" s="26"/>
      <c r="I14" s="87"/>
      <c r="J14" s="52"/>
    </row>
    <row r="15" spans="1:10" ht="25.5">
      <c r="A15" s="2"/>
      <c r="B15" s="2" t="s">
        <v>132</v>
      </c>
      <c r="C15" s="100" t="s">
        <v>131</v>
      </c>
      <c r="D15" s="368">
        <v>216</v>
      </c>
      <c r="E15" s="368">
        <v>216</v>
      </c>
      <c r="F15" s="53" t="e">
        <f>F16</f>
        <v>#REF!</v>
      </c>
      <c r="G15" s="25" t="e">
        <f>G16</f>
        <v>#REF!</v>
      </c>
      <c r="H15" s="24" t="e">
        <f>H16</f>
        <v>#REF!</v>
      </c>
      <c r="I15" s="86" t="e">
        <f>I16</f>
        <v>#REF!</v>
      </c>
      <c r="J15" s="54" t="e">
        <f>J16</f>
        <v>#REF!</v>
      </c>
    </row>
    <row r="16" spans="1:10" ht="25.5">
      <c r="A16" s="13" t="s">
        <v>350</v>
      </c>
      <c r="B16" s="13"/>
      <c r="C16" s="143" t="s">
        <v>471</v>
      </c>
      <c r="D16" s="367">
        <f>D20+D23+D17</f>
        <v>29289.15</v>
      </c>
      <c r="E16" s="367">
        <f>E20+E23+E17</f>
        <v>29289.15</v>
      </c>
      <c r="F16" s="55" t="e">
        <f>F20+#REF!</f>
        <v>#REF!</v>
      </c>
      <c r="G16" s="30" t="e">
        <f>G20+#REF!</f>
        <v>#REF!</v>
      </c>
      <c r="H16" s="29" t="e">
        <f>H20+#REF!</f>
        <v>#REF!</v>
      </c>
      <c r="I16" s="88" t="e">
        <f>I20+#REF!</f>
        <v>#REF!</v>
      </c>
      <c r="J16" s="56" t="e">
        <f>J20+#REF!</f>
        <v>#REF!</v>
      </c>
    </row>
    <row r="17" spans="1:10" ht="38.25">
      <c r="A17" s="154" t="s">
        <v>410</v>
      </c>
      <c r="B17" s="13"/>
      <c r="C17" s="170" t="s">
        <v>411</v>
      </c>
      <c r="D17" s="368">
        <f>D18</f>
        <v>25798.01</v>
      </c>
      <c r="E17" s="368">
        <f>E18</f>
        <v>25798.01</v>
      </c>
      <c r="F17" s="177"/>
      <c r="G17" s="30"/>
      <c r="H17" s="29"/>
      <c r="I17" s="88"/>
      <c r="J17" s="178"/>
    </row>
    <row r="18" spans="1:10" ht="25.5">
      <c r="A18" s="154" t="s">
        <v>412</v>
      </c>
      <c r="B18" s="13"/>
      <c r="C18" s="155" t="s">
        <v>345</v>
      </c>
      <c r="D18" s="368">
        <f>D19</f>
        <v>25798.01</v>
      </c>
      <c r="E18" s="368">
        <f>E19</f>
        <v>25798.01</v>
      </c>
      <c r="F18" s="177"/>
      <c r="G18" s="30"/>
      <c r="H18" s="29"/>
      <c r="I18" s="88"/>
      <c r="J18" s="178"/>
    </row>
    <row r="19" spans="1:10" ht="25.5">
      <c r="A19" s="154"/>
      <c r="B19" s="2" t="s">
        <v>132</v>
      </c>
      <c r="C19" s="4" t="s">
        <v>131</v>
      </c>
      <c r="D19" s="368">
        <v>25798.01</v>
      </c>
      <c r="E19" s="368">
        <v>25798.01</v>
      </c>
      <c r="F19" s="177"/>
      <c r="G19" s="30"/>
      <c r="H19" s="29"/>
      <c r="I19" s="88"/>
      <c r="J19" s="178"/>
    </row>
    <row r="20" spans="1:10" ht="25.5">
      <c r="A20" s="2" t="s">
        <v>351</v>
      </c>
      <c r="B20" s="2"/>
      <c r="C20" s="100" t="s">
        <v>352</v>
      </c>
      <c r="D20" s="368">
        <f aca="true" t="shared" si="1" ref="D20:J20">D21</f>
        <v>3491.14</v>
      </c>
      <c r="E20" s="368">
        <f t="shared" si="1"/>
        <v>3491.14</v>
      </c>
      <c r="F20" s="53" t="e">
        <f t="shared" si="1"/>
        <v>#REF!</v>
      </c>
      <c r="G20" s="25" t="e">
        <f t="shared" si="1"/>
        <v>#REF!</v>
      </c>
      <c r="H20" s="24" t="e">
        <f t="shared" si="1"/>
        <v>#REF!</v>
      </c>
      <c r="I20" s="86" t="e">
        <f t="shared" si="1"/>
        <v>#REF!</v>
      </c>
      <c r="J20" s="54" t="e">
        <f t="shared" si="1"/>
        <v>#REF!</v>
      </c>
    </row>
    <row r="21" spans="1:10" ht="25.5">
      <c r="A21" s="2" t="s">
        <v>353</v>
      </c>
      <c r="B21" s="2"/>
      <c r="C21" s="140" t="s">
        <v>345</v>
      </c>
      <c r="D21" s="368">
        <f>D22</f>
        <v>3491.14</v>
      </c>
      <c r="E21" s="368">
        <f>E22</f>
        <v>3491.14</v>
      </c>
      <c r="F21" s="53" t="e">
        <f>#REF!</f>
        <v>#REF!</v>
      </c>
      <c r="G21" s="25" t="e">
        <f>#REF!</f>
        <v>#REF!</v>
      </c>
      <c r="H21" s="24" t="e">
        <f>#REF!</f>
        <v>#REF!</v>
      </c>
      <c r="I21" s="86" t="e">
        <f>#REF!</f>
        <v>#REF!</v>
      </c>
      <c r="J21" s="54" t="e">
        <f>#REF!</f>
        <v>#REF!</v>
      </c>
    </row>
    <row r="22" spans="1:10" ht="25.5">
      <c r="A22" s="2"/>
      <c r="B22" s="2" t="s">
        <v>132</v>
      </c>
      <c r="C22" s="133" t="s">
        <v>131</v>
      </c>
      <c r="D22" s="368">
        <v>3491.14</v>
      </c>
      <c r="E22" s="368">
        <v>3491.14</v>
      </c>
      <c r="F22" s="53"/>
      <c r="G22" s="25"/>
      <c r="H22" s="24"/>
      <c r="I22" s="86"/>
      <c r="J22" s="54"/>
    </row>
    <row r="23" spans="1:10" ht="25.5" hidden="1">
      <c r="A23" s="115" t="s">
        <v>358</v>
      </c>
      <c r="B23" s="115"/>
      <c r="C23" s="140" t="s">
        <v>359</v>
      </c>
      <c r="D23" s="368">
        <f>D24</f>
        <v>0</v>
      </c>
      <c r="E23" s="368">
        <f>E24</f>
        <v>0</v>
      </c>
      <c r="F23" s="51"/>
      <c r="G23" s="27"/>
      <c r="H23" s="26"/>
      <c r="I23" s="87"/>
      <c r="J23" s="52"/>
    </row>
    <row r="24" spans="1:10" ht="63.75" hidden="1">
      <c r="A24" s="16" t="s">
        <v>432</v>
      </c>
      <c r="B24" s="115"/>
      <c r="C24" s="140" t="s">
        <v>360</v>
      </c>
      <c r="D24" s="368">
        <f>D25</f>
        <v>0</v>
      </c>
      <c r="E24" s="368">
        <f>E25</f>
        <v>0</v>
      </c>
      <c r="F24" s="51"/>
      <c r="G24" s="27"/>
      <c r="H24" s="26"/>
      <c r="I24" s="87"/>
      <c r="J24" s="52"/>
    </row>
    <row r="25" spans="1:10" ht="24" customHeight="1" hidden="1">
      <c r="A25" s="115"/>
      <c r="B25" s="115" t="s">
        <v>132</v>
      </c>
      <c r="C25" s="133" t="s">
        <v>131</v>
      </c>
      <c r="D25" s="368">
        <v>0</v>
      </c>
      <c r="E25" s="368">
        <v>0</v>
      </c>
      <c r="F25" s="51"/>
      <c r="G25" s="27"/>
      <c r="H25" s="26"/>
      <c r="I25" s="87"/>
      <c r="J25" s="52"/>
    </row>
    <row r="26" spans="1:10" ht="39.75" customHeight="1">
      <c r="A26" s="156" t="s">
        <v>20</v>
      </c>
      <c r="B26" s="116"/>
      <c r="C26" s="164" t="s">
        <v>472</v>
      </c>
      <c r="D26" s="367">
        <f>D27</f>
        <v>5300</v>
      </c>
      <c r="E26" s="367">
        <f>E27</f>
        <v>5300</v>
      </c>
      <c r="F26" s="51"/>
      <c r="G26" s="27"/>
      <c r="H26" s="26"/>
      <c r="I26" s="87"/>
      <c r="J26" s="52"/>
    </row>
    <row r="27" spans="1:10" ht="24" customHeight="1">
      <c r="A27" s="154" t="s">
        <v>21</v>
      </c>
      <c r="B27" s="115"/>
      <c r="C27" s="165" t="s">
        <v>25</v>
      </c>
      <c r="D27" s="368">
        <f>D28+D32</f>
        <v>5300</v>
      </c>
      <c r="E27" s="368">
        <f>E28+E32</f>
        <v>5300</v>
      </c>
      <c r="F27" s="51"/>
      <c r="G27" s="27"/>
      <c r="H27" s="26"/>
      <c r="I27" s="87"/>
      <c r="J27" s="52"/>
    </row>
    <row r="28" spans="1:10" ht="49.5" customHeight="1" hidden="1">
      <c r="A28" s="154" t="s">
        <v>41</v>
      </c>
      <c r="B28" s="115"/>
      <c r="C28" s="167" t="s">
        <v>42</v>
      </c>
      <c r="D28" s="368"/>
      <c r="E28" s="368"/>
      <c r="F28" s="51"/>
      <c r="G28" s="27"/>
      <c r="H28" s="26"/>
      <c r="I28" s="87"/>
      <c r="J28" s="52"/>
    </row>
    <row r="29" spans="1:10" ht="22.5" customHeight="1" hidden="1">
      <c r="A29" s="154" t="s">
        <v>43</v>
      </c>
      <c r="B29" s="115"/>
      <c r="C29" s="169" t="s">
        <v>44</v>
      </c>
      <c r="D29" s="368"/>
      <c r="E29" s="368"/>
      <c r="F29" s="51"/>
      <c r="G29" s="27"/>
      <c r="H29" s="26"/>
      <c r="I29" s="87"/>
      <c r="J29" s="52"/>
    </row>
    <row r="30" spans="1:10" ht="27.75" customHeight="1" hidden="1">
      <c r="A30" s="154"/>
      <c r="B30" s="115" t="s">
        <v>157</v>
      </c>
      <c r="C30" s="138" t="s">
        <v>366</v>
      </c>
      <c r="D30" s="368"/>
      <c r="E30" s="368"/>
      <c r="F30" s="51"/>
      <c r="G30" s="27"/>
      <c r="H30" s="26"/>
      <c r="I30" s="87"/>
      <c r="J30" s="52"/>
    </row>
    <row r="31" spans="1:10" ht="16.5" customHeight="1" hidden="1">
      <c r="A31" s="115"/>
      <c r="B31" s="2" t="s">
        <v>199</v>
      </c>
      <c r="C31" s="3" t="s">
        <v>198</v>
      </c>
      <c r="D31" s="368"/>
      <c r="E31" s="368"/>
      <c r="F31" s="51"/>
      <c r="G31" s="27"/>
      <c r="H31" s="26"/>
      <c r="I31" s="87"/>
      <c r="J31" s="52"/>
    </row>
    <row r="32" spans="1:10" ht="24.75" customHeight="1">
      <c r="A32" s="154" t="s">
        <v>26</v>
      </c>
      <c r="B32" s="115"/>
      <c r="C32" s="155" t="s">
        <v>29</v>
      </c>
      <c r="D32" s="368">
        <f>D33+D35</f>
        <v>5300</v>
      </c>
      <c r="E32" s="368">
        <f>E33+E35</f>
        <v>5300</v>
      </c>
      <c r="F32" s="51"/>
      <c r="G32" s="27"/>
      <c r="H32" s="26"/>
      <c r="I32" s="87"/>
      <c r="J32" s="52"/>
    </row>
    <row r="33" spans="1:10" ht="51.75" customHeight="1">
      <c r="A33" s="154" t="s">
        <v>27</v>
      </c>
      <c r="B33" s="115"/>
      <c r="C33" s="166" t="s">
        <v>28</v>
      </c>
      <c r="D33" s="368">
        <f>D34</f>
        <v>5000</v>
      </c>
      <c r="E33" s="368">
        <f>E34</f>
        <v>5000</v>
      </c>
      <c r="F33" s="51"/>
      <c r="G33" s="27"/>
      <c r="H33" s="26"/>
      <c r="I33" s="87"/>
      <c r="J33" s="52"/>
    </row>
    <row r="34" spans="1:10" ht="26.25" customHeight="1">
      <c r="A34" s="115"/>
      <c r="B34" s="115" t="s">
        <v>157</v>
      </c>
      <c r="C34" s="138" t="s">
        <v>366</v>
      </c>
      <c r="D34" s="368">
        <v>5000</v>
      </c>
      <c r="E34" s="368">
        <v>5000</v>
      </c>
      <c r="F34" s="51"/>
      <c r="G34" s="27"/>
      <c r="H34" s="26"/>
      <c r="I34" s="87"/>
      <c r="J34" s="52"/>
    </row>
    <row r="35" spans="1:10" ht="36.75" customHeight="1">
      <c r="A35" s="154" t="s">
        <v>30</v>
      </c>
      <c r="B35" s="115"/>
      <c r="C35" s="160" t="s">
        <v>315</v>
      </c>
      <c r="D35" s="368">
        <f>D36</f>
        <v>300</v>
      </c>
      <c r="E35" s="368">
        <f>E36</f>
        <v>300</v>
      </c>
      <c r="F35" s="51"/>
      <c r="G35" s="27"/>
      <c r="H35" s="26"/>
      <c r="I35" s="87"/>
      <c r="J35" s="52"/>
    </row>
    <row r="36" spans="1:10" ht="26.25" customHeight="1">
      <c r="A36" s="115"/>
      <c r="B36" s="115" t="s">
        <v>157</v>
      </c>
      <c r="C36" s="138" t="s">
        <v>366</v>
      </c>
      <c r="D36" s="368">
        <v>300</v>
      </c>
      <c r="E36" s="368">
        <v>300</v>
      </c>
      <c r="F36" s="51"/>
      <c r="G36" s="27"/>
      <c r="H36" s="26"/>
      <c r="I36" s="87"/>
      <c r="J36" s="52"/>
    </row>
    <row r="37" spans="1:10" ht="36" customHeight="1" hidden="1">
      <c r="A37" s="154" t="s">
        <v>31</v>
      </c>
      <c r="B37" s="115"/>
      <c r="C37" s="160" t="s">
        <v>32</v>
      </c>
      <c r="D37" s="368"/>
      <c r="E37" s="368"/>
      <c r="F37" s="51"/>
      <c r="G37" s="27"/>
      <c r="H37" s="26"/>
      <c r="I37" s="87"/>
      <c r="J37" s="52"/>
    </row>
    <row r="38" spans="1:10" ht="25.5" customHeight="1" hidden="1">
      <c r="A38" s="154" t="s">
        <v>33</v>
      </c>
      <c r="B38" s="115"/>
      <c r="C38" s="167" t="s">
        <v>34</v>
      </c>
      <c r="D38" s="368"/>
      <c r="E38" s="368"/>
      <c r="F38" s="51"/>
      <c r="G38" s="27"/>
      <c r="H38" s="26"/>
      <c r="I38" s="87"/>
      <c r="J38" s="52"/>
    </row>
    <row r="39" spans="1:10" ht="25.5" customHeight="1" hidden="1">
      <c r="A39" s="154" t="s">
        <v>35</v>
      </c>
      <c r="B39" s="115"/>
      <c r="C39" s="168" t="s">
        <v>36</v>
      </c>
      <c r="D39" s="368"/>
      <c r="E39" s="368"/>
      <c r="F39" s="51"/>
      <c r="G39" s="27"/>
      <c r="H39" s="26"/>
      <c r="I39" s="87"/>
      <c r="J39" s="52"/>
    </row>
    <row r="40" spans="1:10" ht="27" customHeight="1" hidden="1">
      <c r="A40" s="154"/>
      <c r="B40" s="115" t="s">
        <v>132</v>
      </c>
      <c r="C40" s="106" t="s">
        <v>131</v>
      </c>
      <c r="D40" s="368"/>
      <c r="E40" s="368"/>
      <c r="F40" s="51"/>
      <c r="G40" s="27"/>
      <c r="H40" s="26"/>
      <c r="I40" s="87"/>
      <c r="J40" s="52"/>
    </row>
    <row r="41" spans="1:10" ht="25.5">
      <c r="A41" s="116" t="s">
        <v>361</v>
      </c>
      <c r="B41" s="115"/>
      <c r="C41" s="141" t="s">
        <v>473</v>
      </c>
      <c r="D41" s="367">
        <f>D42+D52</f>
        <v>17188.85</v>
      </c>
      <c r="E41" s="367">
        <f>E42+E52</f>
        <v>17688.85</v>
      </c>
      <c r="F41" s="51"/>
      <c r="G41" s="27"/>
      <c r="H41" s="26"/>
      <c r="I41" s="87"/>
      <c r="J41" s="52"/>
    </row>
    <row r="42" spans="1:10" ht="25.5">
      <c r="A42" s="115" t="s">
        <v>362</v>
      </c>
      <c r="B42" s="115"/>
      <c r="C42" s="140" t="s">
        <v>311</v>
      </c>
      <c r="D42" s="368">
        <f>D43</f>
        <v>8300</v>
      </c>
      <c r="E42" s="368">
        <f>E43</f>
        <v>8300</v>
      </c>
      <c r="F42" s="51"/>
      <c r="G42" s="27"/>
      <c r="H42" s="26"/>
      <c r="I42" s="87"/>
      <c r="J42" s="52"/>
    </row>
    <row r="43" spans="1:10" ht="25.5">
      <c r="A43" s="115" t="s">
        <v>363</v>
      </c>
      <c r="B43" s="115"/>
      <c r="C43" s="140" t="s">
        <v>364</v>
      </c>
      <c r="D43" s="368">
        <f>D46+D48+D44+D50</f>
        <v>8300</v>
      </c>
      <c r="E43" s="368">
        <f>E46+E48+E44+E50</f>
        <v>8300</v>
      </c>
      <c r="F43" s="51"/>
      <c r="G43" s="27"/>
      <c r="H43" s="26"/>
      <c r="I43" s="87"/>
      <c r="J43" s="52"/>
    </row>
    <row r="44" spans="1:10" ht="51" hidden="1">
      <c r="A44" s="16" t="s">
        <v>216</v>
      </c>
      <c r="B44" s="115"/>
      <c r="C44" s="138" t="s">
        <v>215</v>
      </c>
      <c r="D44" s="368">
        <f>D45</f>
        <v>0</v>
      </c>
      <c r="E44" s="368">
        <f>E45</f>
        <v>0</v>
      </c>
      <c r="F44" s="51"/>
      <c r="G44" s="27"/>
      <c r="H44" s="26"/>
      <c r="I44" s="87"/>
      <c r="J44" s="52"/>
    </row>
    <row r="45" spans="1:10" ht="25.5" hidden="1">
      <c r="A45" s="16"/>
      <c r="B45" s="115" t="s">
        <v>157</v>
      </c>
      <c r="C45" s="138" t="s">
        <v>366</v>
      </c>
      <c r="D45" s="368"/>
      <c r="E45" s="368"/>
      <c r="F45" s="51"/>
      <c r="G45" s="27"/>
      <c r="H45" s="26"/>
      <c r="I45" s="87"/>
      <c r="J45" s="52"/>
    </row>
    <row r="46" spans="1:10" ht="25.5">
      <c r="A46" s="115" t="s">
        <v>365</v>
      </c>
      <c r="B46" s="107"/>
      <c r="C46" s="185" t="s">
        <v>295</v>
      </c>
      <c r="D46" s="368">
        <f>D47</f>
        <v>6000</v>
      </c>
      <c r="E46" s="368">
        <f>E47</f>
        <v>6000</v>
      </c>
      <c r="F46" s="51"/>
      <c r="G46" s="27"/>
      <c r="H46" s="26"/>
      <c r="I46" s="87"/>
      <c r="J46" s="52"/>
    </row>
    <row r="47" spans="1:12" ht="25.5">
      <c r="A47" s="115"/>
      <c r="B47" s="115" t="s">
        <v>157</v>
      </c>
      <c r="C47" s="140" t="s">
        <v>366</v>
      </c>
      <c r="D47" s="368">
        <v>6000</v>
      </c>
      <c r="E47" s="368">
        <v>6000</v>
      </c>
      <c r="F47" s="51"/>
      <c r="G47" s="27"/>
      <c r="H47" s="26"/>
      <c r="I47" s="87"/>
      <c r="J47" s="52"/>
      <c r="L47" s="220"/>
    </row>
    <row r="48" spans="1:10" ht="15.75" customHeight="1">
      <c r="A48" s="115" t="s">
        <v>367</v>
      </c>
      <c r="B48" s="107"/>
      <c r="C48" s="185" t="s">
        <v>304</v>
      </c>
      <c r="D48" s="368">
        <f>D49</f>
        <v>2300</v>
      </c>
      <c r="E48" s="368">
        <f>E49</f>
        <v>2300</v>
      </c>
      <c r="F48" s="51"/>
      <c r="G48" s="27"/>
      <c r="H48" s="26"/>
      <c r="I48" s="87"/>
      <c r="J48" s="52"/>
    </row>
    <row r="49" spans="1:10" ht="25.5">
      <c r="A49" s="115"/>
      <c r="B49" s="115" t="s">
        <v>157</v>
      </c>
      <c r="C49" s="140" t="s">
        <v>366</v>
      </c>
      <c r="D49" s="368">
        <f>2000+300</f>
        <v>2300</v>
      </c>
      <c r="E49" s="368">
        <f>2000+300</f>
        <v>2300</v>
      </c>
      <c r="F49" s="51"/>
      <c r="G49" s="27"/>
      <c r="H49" s="26"/>
      <c r="I49" s="87"/>
      <c r="J49" s="52"/>
    </row>
    <row r="50" spans="1:10" ht="51" hidden="1">
      <c r="A50" s="16" t="s">
        <v>217</v>
      </c>
      <c r="B50" s="115"/>
      <c r="C50" s="138" t="s">
        <v>215</v>
      </c>
      <c r="D50" s="368">
        <f>D51</f>
        <v>0</v>
      </c>
      <c r="E50" s="368">
        <f>E51</f>
        <v>0</v>
      </c>
      <c r="F50" s="51"/>
      <c r="G50" s="27"/>
      <c r="H50" s="26"/>
      <c r="I50" s="87"/>
      <c r="J50" s="52"/>
    </row>
    <row r="51" spans="1:10" ht="25.5" hidden="1">
      <c r="A51" s="115"/>
      <c r="B51" s="115" t="s">
        <v>157</v>
      </c>
      <c r="C51" s="138" t="s">
        <v>366</v>
      </c>
      <c r="D51" s="368"/>
      <c r="E51" s="368"/>
      <c r="F51" s="51"/>
      <c r="G51" s="27"/>
      <c r="H51" s="26"/>
      <c r="I51" s="87"/>
      <c r="J51" s="52"/>
    </row>
    <row r="52" spans="1:10" ht="12.75">
      <c r="A52" s="115" t="s">
        <v>368</v>
      </c>
      <c r="B52" s="115"/>
      <c r="C52" s="140" t="s">
        <v>312</v>
      </c>
      <c r="D52" s="368">
        <f>D53</f>
        <v>8888.85</v>
      </c>
      <c r="E52" s="368">
        <f>E53</f>
        <v>9388.85</v>
      </c>
      <c r="F52" s="51"/>
      <c r="G52" s="27"/>
      <c r="H52" s="26"/>
      <c r="I52" s="87"/>
      <c r="J52" s="52"/>
    </row>
    <row r="53" spans="1:10" ht="12.75">
      <c r="A53" s="115" t="s">
        <v>369</v>
      </c>
      <c r="B53" s="115"/>
      <c r="C53" s="140" t="s">
        <v>370</v>
      </c>
      <c r="D53" s="368">
        <f>D54+D56+D60+D62+D58</f>
        <v>8888.85</v>
      </c>
      <c r="E53" s="368">
        <f>E54+E56+E60+E62+E58</f>
        <v>9388.85</v>
      </c>
      <c r="F53" s="51"/>
      <c r="G53" s="27"/>
      <c r="H53" s="26"/>
      <c r="I53" s="87"/>
      <c r="J53" s="52"/>
    </row>
    <row r="54" spans="1:10" ht="12.75">
      <c r="A54" s="115" t="s">
        <v>371</v>
      </c>
      <c r="B54" s="115"/>
      <c r="C54" s="138" t="s">
        <v>405</v>
      </c>
      <c r="D54" s="368">
        <f>D55</f>
        <v>2338.85</v>
      </c>
      <c r="E54" s="368">
        <f>E55</f>
        <v>2838.85</v>
      </c>
      <c r="F54" s="51"/>
      <c r="G54" s="27"/>
      <c r="H54" s="26"/>
      <c r="I54" s="87"/>
      <c r="J54" s="52"/>
    </row>
    <row r="55" spans="1:10" ht="25.5">
      <c r="A55" s="115"/>
      <c r="B55" s="115" t="s">
        <v>157</v>
      </c>
      <c r="C55" s="140" t="s">
        <v>366</v>
      </c>
      <c r="D55" s="368">
        <f>3000+40.603-701.75</f>
        <v>2338.85</v>
      </c>
      <c r="E55" s="368">
        <f>3000+540.603-701.75</f>
        <v>2838.85</v>
      </c>
      <c r="F55" s="51"/>
      <c r="G55" s="27"/>
      <c r="H55" s="26"/>
      <c r="I55" s="87"/>
      <c r="J55" s="52"/>
    </row>
    <row r="56" spans="1:10" ht="12.75" hidden="1">
      <c r="A56" s="115" t="s">
        <v>372</v>
      </c>
      <c r="B56" s="115"/>
      <c r="C56" s="189" t="s">
        <v>135</v>
      </c>
      <c r="D56" s="368">
        <f>D57</f>
        <v>0</v>
      </c>
      <c r="E56" s="368">
        <f>E57</f>
        <v>0</v>
      </c>
      <c r="F56" s="51"/>
      <c r="G56" s="27"/>
      <c r="H56" s="26"/>
      <c r="I56" s="87"/>
      <c r="J56" s="52"/>
    </row>
    <row r="57" spans="1:10" ht="25.5" hidden="1">
      <c r="A57" s="115"/>
      <c r="B57" s="115" t="s">
        <v>157</v>
      </c>
      <c r="C57" s="140" t="s">
        <v>366</v>
      </c>
      <c r="D57" s="368"/>
      <c r="E57" s="368"/>
      <c r="F57" s="51"/>
      <c r="G57" s="27"/>
      <c r="H57" s="26"/>
      <c r="I57" s="87"/>
      <c r="J57" s="52"/>
    </row>
    <row r="58" spans="1:10" ht="12.75">
      <c r="A58" s="115" t="s">
        <v>373</v>
      </c>
      <c r="B58" s="115"/>
      <c r="C58" s="189" t="s">
        <v>188</v>
      </c>
      <c r="D58" s="368">
        <f>D59</f>
        <v>6500</v>
      </c>
      <c r="E58" s="368">
        <f>E59</f>
        <v>6500</v>
      </c>
      <c r="F58" s="51"/>
      <c r="G58" s="27"/>
      <c r="H58" s="26"/>
      <c r="I58" s="87"/>
      <c r="J58" s="52"/>
    </row>
    <row r="59" spans="1:10" ht="25.5">
      <c r="A59" s="115"/>
      <c r="B59" s="115" t="s">
        <v>157</v>
      </c>
      <c r="C59" s="140" t="s">
        <v>366</v>
      </c>
      <c r="D59" s="368">
        <v>6500</v>
      </c>
      <c r="E59" s="368">
        <v>6500</v>
      </c>
      <c r="F59" s="51"/>
      <c r="G59" s="27"/>
      <c r="H59" s="26"/>
      <c r="I59" s="87"/>
      <c r="J59" s="52"/>
    </row>
    <row r="60" spans="1:10" ht="12.75">
      <c r="A60" s="115" t="s">
        <v>376</v>
      </c>
      <c r="B60" s="115"/>
      <c r="C60" s="189" t="s">
        <v>189</v>
      </c>
      <c r="D60" s="368">
        <f>D61</f>
        <v>50</v>
      </c>
      <c r="E60" s="368">
        <f>E61</f>
        <v>50</v>
      </c>
      <c r="F60" s="51"/>
      <c r="G60" s="27"/>
      <c r="H60" s="26"/>
      <c r="I60" s="87"/>
      <c r="J60" s="52"/>
    </row>
    <row r="61" spans="1:10" ht="25.5">
      <c r="A61" s="115"/>
      <c r="B61" s="115" t="s">
        <v>157</v>
      </c>
      <c r="C61" s="140" t="s">
        <v>366</v>
      </c>
      <c r="D61" s="368">
        <v>50</v>
      </c>
      <c r="E61" s="368">
        <v>50</v>
      </c>
      <c r="F61" s="51"/>
      <c r="G61" s="27"/>
      <c r="H61" s="26"/>
      <c r="I61" s="87"/>
      <c r="J61" s="52"/>
    </row>
    <row r="62" spans="1:10" ht="25.5" hidden="1">
      <c r="A62" s="247" t="s">
        <v>179</v>
      </c>
      <c r="B62" s="247"/>
      <c r="C62" s="337" t="s">
        <v>178</v>
      </c>
      <c r="D62" s="368">
        <f>D63</f>
        <v>0</v>
      </c>
      <c r="E62" s="368">
        <f>E63</f>
        <v>0</v>
      </c>
      <c r="F62" s="51"/>
      <c r="G62" s="27"/>
      <c r="H62" s="26"/>
      <c r="I62" s="87"/>
      <c r="J62" s="52"/>
    </row>
    <row r="63" spans="1:10" ht="25.5" hidden="1">
      <c r="A63" s="247"/>
      <c r="B63" s="247" t="s">
        <v>157</v>
      </c>
      <c r="C63" s="275" t="s">
        <v>366</v>
      </c>
      <c r="D63" s="368"/>
      <c r="E63" s="368"/>
      <c r="F63" s="49">
        <f>F68</f>
        <v>0</v>
      </c>
      <c r="G63" s="25">
        <f>G68</f>
        <v>0</v>
      </c>
      <c r="H63" s="24">
        <f>H68</f>
        <v>211.9</v>
      </c>
      <c r="I63" s="86">
        <f>I68</f>
        <v>0</v>
      </c>
      <c r="J63" s="50">
        <f>J68</f>
        <v>0</v>
      </c>
    </row>
    <row r="64" spans="1:10" ht="25.5" customHeight="1" hidden="1">
      <c r="A64" s="156" t="s">
        <v>14</v>
      </c>
      <c r="B64" s="115"/>
      <c r="C64" s="164" t="s">
        <v>17</v>
      </c>
      <c r="D64" s="367">
        <f aca="true" t="shared" si="2" ref="D64:E66">D65</f>
        <v>0</v>
      </c>
      <c r="E64" s="367">
        <f t="shared" si="2"/>
        <v>0</v>
      </c>
      <c r="F64" s="49"/>
      <c r="G64" s="25"/>
      <c r="H64" s="24"/>
      <c r="I64" s="86"/>
      <c r="J64" s="50"/>
    </row>
    <row r="65" spans="1:10" ht="25.5" customHeight="1" hidden="1">
      <c r="A65" s="243" t="s">
        <v>15</v>
      </c>
      <c r="B65" s="247"/>
      <c r="C65" s="275" t="s">
        <v>18</v>
      </c>
      <c r="D65" s="368">
        <f t="shared" si="2"/>
        <v>0</v>
      </c>
      <c r="E65" s="368">
        <f t="shared" si="2"/>
        <v>0</v>
      </c>
      <c r="F65" s="49"/>
      <c r="G65" s="25"/>
      <c r="H65" s="24"/>
      <c r="I65" s="86"/>
      <c r="J65" s="50"/>
    </row>
    <row r="66" spans="1:10" ht="25.5" customHeight="1" hidden="1">
      <c r="A66" s="243" t="s">
        <v>455</v>
      </c>
      <c r="B66" s="247"/>
      <c r="C66" s="239" t="s">
        <v>459</v>
      </c>
      <c r="D66" s="368">
        <f t="shared" si="2"/>
        <v>0</v>
      </c>
      <c r="E66" s="368">
        <f t="shared" si="2"/>
        <v>0</v>
      </c>
      <c r="F66" s="49"/>
      <c r="G66" s="25"/>
      <c r="H66" s="24"/>
      <c r="I66" s="86"/>
      <c r="J66" s="50"/>
    </row>
    <row r="67" spans="1:10" ht="12.75" customHeight="1" hidden="1">
      <c r="A67" s="247"/>
      <c r="B67" s="244" t="s">
        <v>199</v>
      </c>
      <c r="C67" s="245" t="s">
        <v>198</v>
      </c>
      <c r="D67" s="368"/>
      <c r="E67" s="368"/>
      <c r="F67" s="49"/>
      <c r="G67" s="25"/>
      <c r="H67" s="24"/>
      <c r="I67" s="86"/>
      <c r="J67" s="50"/>
    </row>
    <row r="68" spans="1:10" ht="25.5">
      <c r="A68" s="116" t="s">
        <v>377</v>
      </c>
      <c r="B68" s="115"/>
      <c r="C68" s="141" t="s">
        <v>477</v>
      </c>
      <c r="D68" s="367">
        <f>D92+D103+D69+D72+D75+D80</f>
        <v>9912.78</v>
      </c>
      <c r="E68" s="367">
        <f>E92+E103+E69+E72+E75+E80</f>
        <v>9937.38</v>
      </c>
      <c r="F68" s="49"/>
      <c r="G68" s="25"/>
      <c r="H68" s="24">
        <v>211.9</v>
      </c>
      <c r="I68" s="86"/>
      <c r="J68" s="50"/>
    </row>
    <row r="69" spans="1:10" ht="25.5" hidden="1">
      <c r="A69" s="115" t="s">
        <v>378</v>
      </c>
      <c r="B69" s="115"/>
      <c r="C69" s="140" t="s">
        <v>379</v>
      </c>
      <c r="D69" s="368">
        <f>D70</f>
        <v>0</v>
      </c>
      <c r="E69" s="368">
        <f>E70</f>
        <v>0</v>
      </c>
      <c r="F69" s="49" t="e">
        <f>#REF!</f>
        <v>#REF!</v>
      </c>
      <c r="G69" s="25" t="e">
        <f>#REF!</f>
        <v>#REF!</v>
      </c>
      <c r="H69" s="24" t="e">
        <f>#REF!</f>
        <v>#REF!</v>
      </c>
      <c r="I69" s="86" t="e">
        <f>#REF!</f>
        <v>#REF!</v>
      </c>
      <c r="J69" s="50" t="e">
        <f>#REF!</f>
        <v>#REF!</v>
      </c>
    </row>
    <row r="70" spans="1:10" ht="25.5" hidden="1">
      <c r="A70" s="115" t="s">
        <v>380</v>
      </c>
      <c r="B70" s="115"/>
      <c r="C70" s="140" t="s">
        <v>381</v>
      </c>
      <c r="D70" s="368">
        <f>D71</f>
        <v>0</v>
      </c>
      <c r="E70" s="368">
        <f>E71</f>
        <v>0</v>
      </c>
      <c r="F70" s="53"/>
      <c r="G70" s="25"/>
      <c r="H70" s="24"/>
      <c r="I70" s="86"/>
      <c r="J70" s="54"/>
    </row>
    <row r="71" spans="1:10" ht="25.5" hidden="1">
      <c r="A71" s="115"/>
      <c r="B71" s="115" t="s">
        <v>157</v>
      </c>
      <c r="C71" s="140" t="s">
        <v>366</v>
      </c>
      <c r="D71" s="368"/>
      <c r="E71" s="368"/>
      <c r="F71" s="53"/>
      <c r="G71" s="25"/>
      <c r="H71" s="24"/>
      <c r="I71" s="86"/>
      <c r="J71" s="54"/>
    </row>
    <row r="72" spans="1:10" ht="25.5" hidden="1">
      <c r="A72" s="115" t="s">
        <v>382</v>
      </c>
      <c r="B72" s="115"/>
      <c r="C72" s="140" t="s">
        <v>383</v>
      </c>
      <c r="D72" s="368">
        <f>D73</f>
        <v>0</v>
      </c>
      <c r="E72" s="368">
        <f>E73</f>
        <v>0</v>
      </c>
      <c r="F72" s="53"/>
      <c r="G72" s="25"/>
      <c r="H72" s="24"/>
      <c r="I72" s="86"/>
      <c r="J72" s="54"/>
    </row>
    <row r="73" spans="1:10" ht="25.5" hidden="1">
      <c r="A73" s="115" t="s">
        <v>384</v>
      </c>
      <c r="B73" s="115"/>
      <c r="C73" s="140" t="s">
        <v>381</v>
      </c>
      <c r="D73" s="368">
        <f>D74</f>
        <v>0</v>
      </c>
      <c r="E73" s="368">
        <f>E74</f>
        <v>0</v>
      </c>
      <c r="F73" s="53"/>
      <c r="G73" s="25"/>
      <c r="H73" s="24"/>
      <c r="I73" s="86"/>
      <c r="J73" s="54"/>
    </row>
    <row r="74" spans="1:10" ht="25.5" hidden="1">
      <c r="A74" s="115"/>
      <c r="B74" s="115" t="s">
        <v>157</v>
      </c>
      <c r="C74" s="140" t="s">
        <v>366</v>
      </c>
      <c r="D74" s="368"/>
      <c r="E74" s="368"/>
      <c r="F74" s="53"/>
      <c r="G74" s="25"/>
      <c r="H74" s="24"/>
      <c r="I74" s="86"/>
      <c r="J74" s="54"/>
    </row>
    <row r="75" spans="1:10" ht="25.5">
      <c r="A75" s="115" t="s">
        <v>385</v>
      </c>
      <c r="B75" s="115"/>
      <c r="C75" s="140" t="s">
        <v>386</v>
      </c>
      <c r="D75" s="368">
        <f>D76+D78</f>
        <v>500</v>
      </c>
      <c r="E75" s="368">
        <f>E76+E78</f>
        <v>500</v>
      </c>
      <c r="F75" s="53">
        <f>F76</f>
        <v>12754</v>
      </c>
      <c r="G75" s="25">
        <f>G76</f>
        <v>0</v>
      </c>
      <c r="H75" s="24">
        <f>H76</f>
        <v>0</v>
      </c>
      <c r="I75" s="86">
        <f>I76</f>
        <v>0</v>
      </c>
      <c r="J75" s="54">
        <f>J76</f>
        <v>0</v>
      </c>
    </row>
    <row r="76" spans="1:10" ht="14.25" customHeight="1" hidden="1">
      <c r="A76" s="115" t="s">
        <v>387</v>
      </c>
      <c r="B76" s="115"/>
      <c r="C76" s="140" t="s">
        <v>388</v>
      </c>
      <c r="D76" s="368">
        <f>D77</f>
        <v>0</v>
      </c>
      <c r="E76" s="368">
        <f>E77</f>
        <v>0</v>
      </c>
      <c r="F76" s="53">
        <v>12754</v>
      </c>
      <c r="G76" s="25"/>
      <c r="H76" s="24"/>
      <c r="I76" s="86"/>
      <c r="J76" s="54"/>
    </row>
    <row r="77" spans="1:10" ht="14.25" customHeight="1" hidden="1">
      <c r="A77" s="115"/>
      <c r="B77" s="115" t="s">
        <v>157</v>
      </c>
      <c r="C77" s="140" t="s">
        <v>366</v>
      </c>
      <c r="D77" s="368"/>
      <c r="E77" s="368"/>
      <c r="F77" s="55" t="e">
        <f>F78+#REF!</f>
        <v>#REF!</v>
      </c>
      <c r="G77" s="30" t="e">
        <f>G78+#REF!</f>
        <v>#REF!</v>
      </c>
      <c r="H77" s="29" t="e">
        <f>H78+#REF!</f>
        <v>#REF!</v>
      </c>
      <c r="I77" s="88" t="e">
        <f>I78+#REF!</f>
        <v>#REF!</v>
      </c>
      <c r="J77" s="56" t="e">
        <f>J78+#REF!</f>
        <v>#REF!</v>
      </c>
    </row>
    <row r="78" spans="1:10" ht="12.75">
      <c r="A78" s="115" t="s">
        <v>389</v>
      </c>
      <c r="B78" s="115"/>
      <c r="C78" s="140" t="s">
        <v>390</v>
      </c>
      <c r="D78" s="368">
        <f>D79</f>
        <v>500</v>
      </c>
      <c r="E78" s="368">
        <f>E79</f>
        <v>500</v>
      </c>
      <c r="F78" s="53" t="e">
        <f>#REF!</f>
        <v>#REF!</v>
      </c>
      <c r="G78" s="25" t="e">
        <f>#REF!</f>
        <v>#REF!</v>
      </c>
      <c r="H78" s="24" t="e">
        <f>#REF!</f>
        <v>#REF!</v>
      </c>
      <c r="I78" s="86" t="e">
        <f>#REF!</f>
        <v>#REF!</v>
      </c>
      <c r="J78" s="54" t="e">
        <f>#REF!</f>
        <v>#REF!</v>
      </c>
    </row>
    <row r="79" spans="1:10" ht="25.5">
      <c r="A79" s="115"/>
      <c r="B79" s="115" t="s">
        <v>157</v>
      </c>
      <c r="C79" s="140" t="s">
        <v>366</v>
      </c>
      <c r="D79" s="368">
        <v>500</v>
      </c>
      <c r="E79" s="368">
        <v>500</v>
      </c>
      <c r="F79" s="55">
        <v>400</v>
      </c>
      <c r="G79" s="30"/>
      <c r="H79" s="29"/>
      <c r="I79" s="88"/>
      <c r="J79" s="56"/>
    </row>
    <row r="80" spans="1:10" ht="25.5">
      <c r="A80" s="115" t="s">
        <v>391</v>
      </c>
      <c r="B80" s="115"/>
      <c r="C80" s="140" t="s">
        <v>392</v>
      </c>
      <c r="D80" s="368">
        <f>D81+D83+D85+D87+D90</f>
        <v>3608.68</v>
      </c>
      <c r="E80" s="368">
        <f>E81+E83+E85+E87+E90</f>
        <v>3608.68</v>
      </c>
      <c r="F80" s="55">
        <f>F81</f>
        <v>3000</v>
      </c>
      <c r="G80" s="30">
        <f>G81</f>
        <v>0</v>
      </c>
      <c r="H80" s="29">
        <f>H81</f>
        <v>0</v>
      </c>
      <c r="I80" s="88">
        <f>I81</f>
        <v>0</v>
      </c>
      <c r="J80" s="56">
        <f>J81</f>
        <v>0</v>
      </c>
    </row>
    <row r="81" spans="1:10" ht="25.5" hidden="1">
      <c r="A81" s="115" t="s">
        <v>393</v>
      </c>
      <c r="B81" s="115"/>
      <c r="C81" s="140" t="s">
        <v>394</v>
      </c>
      <c r="D81" s="368">
        <f>D82</f>
        <v>0</v>
      </c>
      <c r="E81" s="368">
        <f>E82</f>
        <v>0</v>
      </c>
      <c r="F81" s="55">
        <v>3000</v>
      </c>
      <c r="G81" s="30"/>
      <c r="H81" s="29"/>
      <c r="I81" s="88"/>
      <c r="J81" s="56"/>
    </row>
    <row r="82" spans="1:10" ht="25.5" hidden="1">
      <c r="A82" s="115"/>
      <c r="B82" s="115" t="s">
        <v>157</v>
      </c>
      <c r="C82" s="140" t="s">
        <v>366</v>
      </c>
      <c r="D82" s="368"/>
      <c r="E82" s="368"/>
      <c r="F82" s="55" t="e">
        <f>#REF!+#REF!</f>
        <v>#REF!</v>
      </c>
      <c r="G82" s="30" t="e">
        <f>#REF!+#REF!</f>
        <v>#REF!</v>
      </c>
      <c r="H82" s="29" t="e">
        <f>#REF!+#REF!</f>
        <v>#REF!</v>
      </c>
      <c r="I82" s="88" t="e">
        <f>#REF!+#REF!</f>
        <v>#REF!</v>
      </c>
      <c r="J82" s="56" t="e">
        <f>#REF!+#REF!</f>
        <v>#REF!</v>
      </c>
    </row>
    <row r="83" spans="1:10" ht="38.25" hidden="1">
      <c r="A83" s="115" t="s">
        <v>395</v>
      </c>
      <c r="B83" s="115"/>
      <c r="C83" s="140" t="s">
        <v>56</v>
      </c>
      <c r="D83" s="368">
        <f>D84</f>
        <v>0</v>
      </c>
      <c r="E83" s="368">
        <f>E84</f>
        <v>0</v>
      </c>
      <c r="F83" s="49" t="e">
        <f>#REF!+#REF!+#REF!+#REF!</f>
        <v>#REF!</v>
      </c>
      <c r="G83" s="25" t="e">
        <f>#REF!+#REF!+#REF!+#REF!</f>
        <v>#REF!</v>
      </c>
      <c r="H83" s="24" t="e">
        <f>#REF!+#REF!+#REF!+#REF!</f>
        <v>#REF!</v>
      </c>
      <c r="I83" s="86" t="e">
        <f>#REF!+#REF!+#REF!+#REF!</f>
        <v>#REF!</v>
      </c>
      <c r="J83" s="50" t="e">
        <f>#REF!+#REF!+#REF!+#REF!</f>
        <v>#REF!</v>
      </c>
    </row>
    <row r="84" spans="1:10" ht="25.5" hidden="1">
      <c r="A84" s="115"/>
      <c r="B84" s="115" t="s">
        <v>157</v>
      </c>
      <c r="C84" s="140" t="s">
        <v>366</v>
      </c>
      <c r="D84" s="368"/>
      <c r="E84" s="368"/>
      <c r="F84" s="53"/>
      <c r="G84" s="25"/>
      <c r="H84" s="24"/>
      <c r="I84" s="86"/>
      <c r="J84" s="54"/>
    </row>
    <row r="85" spans="1:10" ht="38.25">
      <c r="A85" s="115" t="s">
        <v>57</v>
      </c>
      <c r="B85" s="115"/>
      <c r="C85" s="159" t="s">
        <v>313</v>
      </c>
      <c r="D85" s="368">
        <f>D86</f>
        <v>260.89</v>
      </c>
      <c r="E85" s="368">
        <f>E86</f>
        <v>260.89</v>
      </c>
      <c r="F85" s="53"/>
      <c r="G85" s="25"/>
      <c r="H85" s="24">
        <v>463.4</v>
      </c>
      <c r="I85" s="86"/>
      <c r="J85" s="54"/>
    </row>
    <row r="86" spans="1:10" s="1" customFormat="1" ht="25.5">
      <c r="A86" s="115"/>
      <c r="B86" s="115" t="s">
        <v>157</v>
      </c>
      <c r="C86" s="140" t="s">
        <v>366</v>
      </c>
      <c r="D86" s="368">
        <v>260.89</v>
      </c>
      <c r="E86" s="368">
        <v>260.89</v>
      </c>
      <c r="F86" s="53" t="e">
        <f>F87</f>
        <v>#REF!</v>
      </c>
      <c r="G86" s="25"/>
      <c r="H86" s="24" t="e">
        <f>H87</f>
        <v>#REF!</v>
      </c>
      <c r="I86" s="86"/>
      <c r="J86" s="54"/>
    </row>
    <row r="87" spans="1:10" s="1" customFormat="1" ht="12.75">
      <c r="A87" s="115" t="s">
        <v>58</v>
      </c>
      <c r="B87" s="115"/>
      <c r="C87" s="140" t="s">
        <v>59</v>
      </c>
      <c r="D87" s="368">
        <f>D88+D89</f>
        <v>4000</v>
      </c>
      <c r="E87" s="368">
        <f>E88+E89</f>
        <v>4000</v>
      </c>
      <c r="F87" s="49" t="e">
        <f>#REF!</f>
        <v>#REF!</v>
      </c>
      <c r="G87" s="25" t="e">
        <f>#REF!</f>
        <v>#REF!</v>
      </c>
      <c r="H87" s="24" t="e">
        <f>#REF!</f>
        <v>#REF!</v>
      </c>
      <c r="I87" s="86" t="e">
        <f>#REF!</f>
        <v>#REF!</v>
      </c>
      <c r="J87" s="50" t="e">
        <f>#REF!</f>
        <v>#REF!</v>
      </c>
    </row>
    <row r="88" spans="1:10" s="1" customFormat="1" ht="25.5">
      <c r="A88" s="115"/>
      <c r="B88" s="115" t="s">
        <v>157</v>
      </c>
      <c r="C88" s="138" t="s">
        <v>366</v>
      </c>
      <c r="D88" s="368">
        <v>1657.41</v>
      </c>
      <c r="E88" s="368">
        <v>1657.41</v>
      </c>
      <c r="F88" s="53"/>
      <c r="G88" s="25"/>
      <c r="H88" s="24"/>
      <c r="I88" s="86"/>
      <c r="J88" s="54"/>
    </row>
    <row r="89" spans="1:10" s="1" customFormat="1" ht="12.75">
      <c r="A89" s="115"/>
      <c r="B89" s="115" t="s">
        <v>158</v>
      </c>
      <c r="C89" s="138" t="s">
        <v>159</v>
      </c>
      <c r="D89" s="368">
        <v>2342.59</v>
      </c>
      <c r="E89" s="368">
        <v>2342.59</v>
      </c>
      <c r="F89" s="180"/>
      <c r="G89" s="181"/>
      <c r="H89" s="182"/>
      <c r="I89" s="183"/>
      <c r="J89" s="184"/>
    </row>
    <row r="90" spans="1:10" s="1" customFormat="1" ht="12.75">
      <c r="A90" s="115" t="s">
        <v>11</v>
      </c>
      <c r="B90" s="115"/>
      <c r="C90" s="138" t="s">
        <v>12</v>
      </c>
      <c r="D90" s="368">
        <f>D91</f>
        <v>-652.21</v>
      </c>
      <c r="E90" s="368">
        <f>E91</f>
        <v>-652.21</v>
      </c>
      <c r="F90" s="180"/>
      <c r="G90" s="181"/>
      <c r="H90" s="182"/>
      <c r="I90" s="183"/>
      <c r="J90" s="184"/>
    </row>
    <row r="91" spans="1:10" s="1" customFormat="1" ht="25.5">
      <c r="A91" s="115"/>
      <c r="B91" s="115" t="s">
        <v>157</v>
      </c>
      <c r="C91" s="138" t="s">
        <v>366</v>
      </c>
      <c r="D91" s="368">
        <f>3!D148</f>
        <v>-652.21</v>
      </c>
      <c r="E91" s="368">
        <f>D91</f>
        <v>-652.21</v>
      </c>
      <c r="F91" s="180"/>
      <c r="G91" s="181"/>
      <c r="H91" s="182"/>
      <c r="I91" s="183"/>
      <c r="J91" s="184"/>
    </row>
    <row r="92" spans="1:5" ht="25.5">
      <c r="A92" s="115" t="s">
        <v>60</v>
      </c>
      <c r="B92" s="115"/>
      <c r="C92" s="140" t="s">
        <v>61</v>
      </c>
      <c r="D92" s="368">
        <f>D93+D95+D99+D101</f>
        <v>5427.36</v>
      </c>
      <c r="E92" s="368">
        <f>E93+E95+E99+E101</f>
        <v>5451.96</v>
      </c>
    </row>
    <row r="93" spans="1:5" ht="12.75">
      <c r="A93" s="115" t="s">
        <v>62</v>
      </c>
      <c r="B93" s="107"/>
      <c r="C93" s="140" t="s">
        <v>63</v>
      </c>
      <c r="D93" s="368">
        <f>D94</f>
        <v>-30.69</v>
      </c>
      <c r="E93" s="368">
        <f>E94</f>
        <v>-30.69</v>
      </c>
    </row>
    <row r="94" spans="1:5" ht="51">
      <c r="A94" s="115"/>
      <c r="B94" s="115" t="s">
        <v>156</v>
      </c>
      <c r="C94" s="140" t="s">
        <v>296</v>
      </c>
      <c r="D94" s="368">
        <f>3!D151</f>
        <v>-30.69</v>
      </c>
      <c r="E94" s="368">
        <f>D94</f>
        <v>-30.69</v>
      </c>
    </row>
    <row r="95" spans="1:5" ht="25.5">
      <c r="A95" s="115" t="s">
        <v>64</v>
      </c>
      <c r="B95" s="115"/>
      <c r="C95" s="140" t="s">
        <v>381</v>
      </c>
      <c r="D95" s="368">
        <f>D96+D97+D98</f>
        <v>4714.55</v>
      </c>
      <c r="E95" s="368">
        <f>E96+E97+E98</f>
        <v>4714.55</v>
      </c>
    </row>
    <row r="96" spans="1:5" ht="51">
      <c r="A96" s="115"/>
      <c r="B96" s="115" t="s">
        <v>156</v>
      </c>
      <c r="C96" s="140" t="s">
        <v>296</v>
      </c>
      <c r="D96" s="368">
        <v>4514.55</v>
      </c>
      <c r="E96" s="368">
        <v>4514.55</v>
      </c>
    </row>
    <row r="97" spans="1:5" ht="25.5">
      <c r="A97" s="115"/>
      <c r="B97" s="115" t="s">
        <v>157</v>
      </c>
      <c r="C97" s="140" t="s">
        <v>366</v>
      </c>
      <c r="D97" s="368">
        <v>200</v>
      </c>
      <c r="E97" s="368">
        <v>200</v>
      </c>
    </row>
    <row r="98" spans="1:5" ht="12.75" hidden="1">
      <c r="A98" s="115"/>
      <c r="B98" s="115" t="s">
        <v>158</v>
      </c>
      <c r="C98" s="140" t="s">
        <v>159</v>
      </c>
      <c r="D98" s="368"/>
      <c r="E98" s="368"/>
    </row>
    <row r="99" spans="1:5" ht="14.25" customHeight="1">
      <c r="A99" s="115" t="s">
        <v>433</v>
      </c>
      <c r="B99" s="107"/>
      <c r="C99" s="140" t="s">
        <v>127</v>
      </c>
      <c r="D99" s="368">
        <f>D100</f>
        <v>7.5</v>
      </c>
      <c r="E99" s="368">
        <f>E100</f>
        <v>7.5</v>
      </c>
    </row>
    <row r="100" spans="1:5" ht="25.5">
      <c r="A100" s="115"/>
      <c r="B100" s="115" t="s">
        <v>157</v>
      </c>
      <c r="C100" s="140" t="s">
        <v>366</v>
      </c>
      <c r="D100" s="368">
        <v>7.5</v>
      </c>
      <c r="E100" s="368">
        <v>7.5</v>
      </c>
    </row>
    <row r="101" spans="1:5" ht="25.5">
      <c r="A101" s="115" t="s">
        <v>65</v>
      </c>
      <c r="B101" s="107"/>
      <c r="C101" s="140" t="s">
        <v>66</v>
      </c>
      <c r="D101" s="368">
        <f>D102</f>
        <v>736</v>
      </c>
      <c r="E101" s="368">
        <f>E102</f>
        <v>760.6</v>
      </c>
    </row>
    <row r="102" spans="1:5" ht="51">
      <c r="A102" s="115"/>
      <c r="B102" s="115" t="s">
        <v>156</v>
      </c>
      <c r="C102" s="140" t="s">
        <v>296</v>
      </c>
      <c r="D102" s="368">
        <v>736</v>
      </c>
      <c r="E102" s="368">
        <v>760.6</v>
      </c>
    </row>
    <row r="103" spans="1:5" ht="25.5">
      <c r="A103" s="115" t="s">
        <v>67</v>
      </c>
      <c r="B103" s="115"/>
      <c r="C103" s="140" t="s">
        <v>68</v>
      </c>
      <c r="D103" s="368">
        <f>D104+D106+D108+D110+D112+D114+D116+D118+D120</f>
        <v>376.74</v>
      </c>
      <c r="E103" s="368">
        <f>E104+E106+E108+E110+E112+E114+E116+E118+E120</f>
        <v>376.74</v>
      </c>
    </row>
    <row r="104" spans="1:5" ht="38.25">
      <c r="A104" s="2" t="s">
        <v>69</v>
      </c>
      <c r="B104" s="107"/>
      <c r="C104" s="100" t="s">
        <v>193</v>
      </c>
      <c r="D104" s="368">
        <f>D105</f>
        <v>215.73</v>
      </c>
      <c r="E104" s="368">
        <f>E105</f>
        <v>215.73</v>
      </c>
    </row>
    <row r="105" spans="1:5" ht="12.75">
      <c r="A105" s="2"/>
      <c r="B105" s="2" t="s">
        <v>199</v>
      </c>
      <c r="C105" s="100" t="s">
        <v>198</v>
      </c>
      <c r="D105" s="368">
        <v>215.73</v>
      </c>
      <c r="E105" s="368">
        <v>215.73</v>
      </c>
    </row>
    <row r="106" spans="1:5" ht="25.5" hidden="1">
      <c r="A106" s="2" t="s">
        <v>70</v>
      </c>
      <c r="B106" s="2"/>
      <c r="C106" s="100" t="s">
        <v>278</v>
      </c>
      <c r="D106" s="368">
        <f>D107</f>
        <v>0</v>
      </c>
      <c r="E106" s="368">
        <f>E107</f>
        <v>0</v>
      </c>
    </row>
    <row r="107" spans="1:5" ht="12.75" hidden="1">
      <c r="A107" s="2"/>
      <c r="B107" s="2" t="s">
        <v>199</v>
      </c>
      <c r="C107" s="100" t="s">
        <v>198</v>
      </c>
      <c r="D107" s="368"/>
      <c r="E107" s="368"/>
    </row>
    <row r="108" spans="1:5" ht="25.5" hidden="1">
      <c r="A108" s="2" t="s">
        <v>71</v>
      </c>
      <c r="B108" s="2"/>
      <c r="C108" s="100" t="s">
        <v>279</v>
      </c>
      <c r="D108" s="368">
        <f>D109</f>
        <v>0</v>
      </c>
      <c r="E108" s="368">
        <f>E109</f>
        <v>0</v>
      </c>
    </row>
    <row r="109" spans="1:5" ht="12.75" hidden="1">
      <c r="A109" s="2"/>
      <c r="B109" s="2" t="s">
        <v>199</v>
      </c>
      <c r="C109" s="100" t="s">
        <v>198</v>
      </c>
      <c r="D109" s="368">
        <v>0</v>
      </c>
      <c r="E109" s="368">
        <v>0</v>
      </c>
    </row>
    <row r="110" spans="1:5" ht="38.25" hidden="1">
      <c r="A110" s="2" t="s">
        <v>72</v>
      </c>
      <c r="B110" s="2"/>
      <c r="C110" s="100" t="s">
        <v>277</v>
      </c>
      <c r="D110" s="368">
        <f>D111</f>
        <v>0</v>
      </c>
      <c r="E110" s="368">
        <f>E111</f>
        <v>0</v>
      </c>
    </row>
    <row r="111" spans="1:5" ht="12.75" hidden="1">
      <c r="A111" s="2"/>
      <c r="B111" s="2" t="s">
        <v>199</v>
      </c>
      <c r="C111" s="100" t="s">
        <v>198</v>
      </c>
      <c r="D111" s="368">
        <v>0</v>
      </c>
      <c r="E111" s="368">
        <v>0</v>
      </c>
    </row>
    <row r="112" spans="1:5" ht="38.25" hidden="1">
      <c r="A112" s="2" t="s">
        <v>73</v>
      </c>
      <c r="B112" s="2"/>
      <c r="C112" s="100" t="s">
        <v>281</v>
      </c>
      <c r="D112" s="368">
        <f>D113</f>
        <v>0</v>
      </c>
      <c r="E112" s="368">
        <f>E113</f>
        <v>0</v>
      </c>
    </row>
    <row r="113" spans="1:5" ht="13.5" customHeight="1" hidden="1">
      <c r="A113" s="2"/>
      <c r="B113" s="2" t="s">
        <v>199</v>
      </c>
      <c r="C113" s="100" t="s">
        <v>198</v>
      </c>
      <c r="D113" s="368"/>
      <c r="E113" s="368"/>
    </row>
    <row r="114" spans="1:5" ht="25.5" hidden="1">
      <c r="A114" s="154" t="s">
        <v>253</v>
      </c>
      <c r="B114" s="2"/>
      <c r="C114" s="159" t="s">
        <v>254</v>
      </c>
      <c r="D114" s="368">
        <f>D115</f>
        <v>0</v>
      </c>
      <c r="E114" s="368">
        <f>E115</f>
        <v>0</v>
      </c>
    </row>
    <row r="115" spans="1:5" ht="15.75" customHeight="1" hidden="1">
      <c r="A115" s="2"/>
      <c r="B115" s="2" t="s">
        <v>199</v>
      </c>
      <c r="C115" s="3" t="s">
        <v>198</v>
      </c>
      <c r="D115" s="368">
        <v>0</v>
      </c>
      <c r="E115" s="368">
        <v>0</v>
      </c>
    </row>
    <row r="116" spans="1:5" ht="25.5" customHeight="1" hidden="1">
      <c r="A116" s="154" t="s">
        <v>255</v>
      </c>
      <c r="B116" s="2"/>
      <c r="C116" s="159" t="s">
        <v>256</v>
      </c>
      <c r="D116" s="368">
        <f>D117</f>
        <v>0</v>
      </c>
      <c r="E116" s="368">
        <f>E117</f>
        <v>0</v>
      </c>
    </row>
    <row r="117" spans="1:5" ht="15.75" customHeight="1" hidden="1">
      <c r="A117" s="2"/>
      <c r="B117" s="2" t="s">
        <v>199</v>
      </c>
      <c r="C117" s="3" t="s">
        <v>198</v>
      </c>
      <c r="D117" s="368">
        <v>0</v>
      </c>
      <c r="E117" s="368">
        <v>0</v>
      </c>
    </row>
    <row r="118" spans="1:5" ht="39.75" customHeight="1">
      <c r="A118" s="154" t="s">
        <v>23</v>
      </c>
      <c r="B118" s="2"/>
      <c r="C118" s="3" t="s">
        <v>24</v>
      </c>
      <c r="D118" s="368">
        <f>D119</f>
        <v>161.01</v>
      </c>
      <c r="E118" s="368">
        <f>E119</f>
        <v>161.01</v>
      </c>
    </row>
    <row r="119" spans="1:5" ht="15.75" customHeight="1">
      <c r="A119" s="2"/>
      <c r="B119" s="2" t="s">
        <v>199</v>
      </c>
      <c r="C119" s="3" t="s">
        <v>198</v>
      </c>
      <c r="D119" s="368">
        <v>161.01</v>
      </c>
      <c r="E119" s="368">
        <v>161.01</v>
      </c>
    </row>
    <row r="120" spans="1:5" ht="15.75" customHeight="1" hidden="1">
      <c r="A120" s="233"/>
      <c r="B120" s="233"/>
      <c r="C120" s="234"/>
      <c r="D120" s="368">
        <f>D121</f>
        <v>0</v>
      </c>
      <c r="E120" s="368">
        <f>E121</f>
        <v>0</v>
      </c>
    </row>
    <row r="121" spans="1:5" ht="15.75" customHeight="1" hidden="1">
      <c r="A121" s="2"/>
      <c r="B121" s="2" t="s">
        <v>199</v>
      </c>
      <c r="C121" s="3" t="s">
        <v>198</v>
      </c>
      <c r="D121" s="368"/>
      <c r="E121" s="368"/>
    </row>
    <row r="122" spans="1:5" ht="26.25" customHeight="1">
      <c r="A122" s="156" t="s">
        <v>416</v>
      </c>
      <c r="B122" s="2"/>
      <c r="C122" s="37" t="s">
        <v>478</v>
      </c>
      <c r="D122" s="367">
        <f>D126+D129+D137+D144+D132+D123</f>
        <v>4691.54</v>
      </c>
      <c r="E122" s="367">
        <f>E126+E129+E137+E144+E132+E123</f>
        <v>4691.54</v>
      </c>
    </row>
    <row r="123" spans="1:5" ht="26.25" customHeight="1">
      <c r="A123" s="154" t="s">
        <v>417</v>
      </c>
      <c r="B123" s="2"/>
      <c r="C123" s="157" t="s">
        <v>0</v>
      </c>
      <c r="D123" s="387">
        <f>D124</f>
        <v>95.17</v>
      </c>
      <c r="E123" s="387">
        <f>E124</f>
        <v>95.17</v>
      </c>
    </row>
    <row r="124" spans="1:5" ht="26.25" customHeight="1">
      <c r="A124" s="243" t="s">
        <v>575</v>
      </c>
      <c r="B124" s="244"/>
      <c r="C124" s="287" t="s">
        <v>457</v>
      </c>
      <c r="D124" s="387">
        <f>D125</f>
        <v>95.17</v>
      </c>
      <c r="E124" s="387">
        <f>E125</f>
        <v>95.17</v>
      </c>
    </row>
    <row r="125" spans="1:5" ht="26.25" customHeight="1">
      <c r="A125" s="288"/>
      <c r="B125" s="247" t="s">
        <v>156</v>
      </c>
      <c r="C125" s="275" t="s">
        <v>296</v>
      </c>
      <c r="D125" s="387">
        <f>53.3+41.87</f>
        <v>95.17</v>
      </c>
      <c r="E125" s="387">
        <f>53.3+41.87</f>
        <v>95.17</v>
      </c>
    </row>
    <row r="126" spans="1:5" ht="75.75" customHeight="1">
      <c r="A126" s="154" t="s">
        <v>45</v>
      </c>
      <c r="B126" s="2"/>
      <c r="C126" s="187" t="s">
        <v>46</v>
      </c>
      <c r="D126" s="368">
        <f>D127</f>
        <v>700</v>
      </c>
      <c r="E126" s="368">
        <f>E127</f>
        <v>700</v>
      </c>
    </row>
    <row r="127" spans="1:5" ht="15.75" customHeight="1">
      <c r="A127" s="154" t="s">
        <v>47</v>
      </c>
      <c r="B127" s="2"/>
      <c r="C127" s="188" t="s">
        <v>93</v>
      </c>
      <c r="D127" s="368">
        <f>D128</f>
        <v>700</v>
      </c>
      <c r="E127" s="368">
        <f>E128</f>
        <v>700</v>
      </c>
    </row>
    <row r="128" spans="1:5" ht="15.75" customHeight="1">
      <c r="A128" s="154"/>
      <c r="B128" s="115" t="s">
        <v>158</v>
      </c>
      <c r="C128" s="138" t="s">
        <v>159</v>
      </c>
      <c r="D128" s="368">
        <v>700</v>
      </c>
      <c r="E128" s="368">
        <v>700</v>
      </c>
    </row>
    <row r="129" spans="1:5" ht="26.25" customHeight="1">
      <c r="A129" s="154" t="s">
        <v>48</v>
      </c>
      <c r="B129" s="2"/>
      <c r="C129" s="157" t="s">
        <v>49</v>
      </c>
      <c r="D129" s="368">
        <f>D130</f>
        <v>950</v>
      </c>
      <c r="E129" s="368">
        <f>E130</f>
        <v>950</v>
      </c>
    </row>
    <row r="130" spans="1:5" ht="15" customHeight="1">
      <c r="A130" s="154" t="s">
        <v>50</v>
      </c>
      <c r="B130" s="2"/>
      <c r="C130" s="157" t="s">
        <v>51</v>
      </c>
      <c r="D130" s="368">
        <f>D131</f>
        <v>950</v>
      </c>
      <c r="E130" s="368">
        <f>E131</f>
        <v>950</v>
      </c>
    </row>
    <row r="131" spans="1:5" ht="24.75" customHeight="1">
      <c r="A131" s="154"/>
      <c r="B131" s="115" t="s">
        <v>157</v>
      </c>
      <c r="C131" s="138" t="s">
        <v>366</v>
      </c>
      <c r="D131" s="368">
        <f>1000-50</f>
        <v>950</v>
      </c>
      <c r="E131" s="368">
        <f>1000-50</f>
        <v>950</v>
      </c>
    </row>
    <row r="132" spans="1:5" ht="39.75" customHeight="1" hidden="1">
      <c r="A132" s="107" t="s">
        <v>257</v>
      </c>
      <c r="B132" s="115"/>
      <c r="C132" s="196" t="s">
        <v>258</v>
      </c>
      <c r="D132" s="368">
        <f>D133+D135</f>
        <v>0</v>
      </c>
      <c r="E132" s="368">
        <f>E133+E135</f>
        <v>0</v>
      </c>
    </row>
    <row r="133" spans="1:5" ht="66.75" customHeight="1" hidden="1">
      <c r="A133" s="197" t="s">
        <v>260</v>
      </c>
      <c r="B133" s="115"/>
      <c r="C133" s="195" t="s">
        <v>259</v>
      </c>
      <c r="D133" s="368">
        <f>D134</f>
        <v>0</v>
      </c>
      <c r="E133" s="368">
        <v>0</v>
      </c>
    </row>
    <row r="134" spans="1:5" ht="13.5" customHeight="1" hidden="1">
      <c r="A134" s="197"/>
      <c r="B134" s="2" t="s">
        <v>199</v>
      </c>
      <c r="C134" s="100" t="s">
        <v>198</v>
      </c>
      <c r="D134" s="368">
        <v>0</v>
      </c>
      <c r="E134" s="368">
        <v>0</v>
      </c>
    </row>
    <row r="135" spans="1:12" ht="50.25" customHeight="1" hidden="1">
      <c r="A135" s="246" t="s">
        <v>524</v>
      </c>
      <c r="B135" s="247"/>
      <c r="C135" s="248" t="s">
        <v>525</v>
      </c>
      <c r="D135" s="368">
        <f>D136</f>
        <v>0</v>
      </c>
      <c r="E135" s="368">
        <f>E136</f>
        <v>0</v>
      </c>
      <c r="L135" s="258"/>
    </row>
    <row r="136" spans="1:5" ht="12" customHeight="1" hidden="1">
      <c r="A136" s="198"/>
      <c r="B136" s="2" t="s">
        <v>199</v>
      </c>
      <c r="C136" s="100" t="s">
        <v>198</v>
      </c>
      <c r="D136" s="368">
        <v>0</v>
      </c>
      <c r="E136" s="368">
        <v>0</v>
      </c>
    </row>
    <row r="137" spans="1:5" ht="24" customHeight="1">
      <c r="A137" s="154" t="s">
        <v>52</v>
      </c>
      <c r="B137" s="2"/>
      <c r="C137" s="158" t="s">
        <v>53</v>
      </c>
      <c r="D137" s="368">
        <f>D138+D142</f>
        <v>2863.41</v>
      </c>
      <c r="E137" s="368">
        <f>E138</f>
        <v>2863.41</v>
      </c>
    </row>
    <row r="138" spans="1:5" ht="24" customHeight="1">
      <c r="A138" s="154" t="s">
        <v>1</v>
      </c>
      <c r="B138" s="2"/>
      <c r="C138" s="155" t="s">
        <v>345</v>
      </c>
      <c r="D138" s="368">
        <f>D139+D140+D141</f>
        <v>2863.41</v>
      </c>
      <c r="E138" s="368">
        <f>E139+E140+E141</f>
        <v>2863.41</v>
      </c>
    </row>
    <row r="139" spans="1:5" ht="51" customHeight="1">
      <c r="A139" s="154"/>
      <c r="B139" s="115" t="s">
        <v>156</v>
      </c>
      <c r="C139" s="138" t="s">
        <v>296</v>
      </c>
      <c r="D139" s="368">
        <f>3!D194+2500</f>
        <v>3056</v>
      </c>
      <c r="E139" s="368">
        <f>D139</f>
        <v>3056</v>
      </c>
    </row>
    <row r="140" spans="1:5" ht="24.75" customHeight="1">
      <c r="A140" s="154"/>
      <c r="B140" s="115" t="s">
        <v>157</v>
      </c>
      <c r="C140" s="138" t="s">
        <v>366</v>
      </c>
      <c r="D140" s="368">
        <f>3!D195</f>
        <v>-192.59</v>
      </c>
      <c r="E140" s="368">
        <f>D140</f>
        <v>-192.59</v>
      </c>
    </row>
    <row r="141" spans="1:5" ht="15.75" customHeight="1">
      <c r="A141" s="154"/>
      <c r="B141" s="115" t="s">
        <v>158</v>
      </c>
      <c r="C141" s="138" t="s">
        <v>159</v>
      </c>
      <c r="D141" s="368">
        <f>3!D196</f>
        <v>0</v>
      </c>
      <c r="E141" s="368">
        <f>D141</f>
        <v>0</v>
      </c>
    </row>
    <row r="142" spans="1:5" ht="50.25" customHeight="1" hidden="1">
      <c r="A142" s="243" t="s">
        <v>595</v>
      </c>
      <c r="B142" s="244"/>
      <c r="C142" s="291" t="s">
        <v>596</v>
      </c>
      <c r="D142" s="368">
        <f>D143</f>
        <v>0</v>
      </c>
      <c r="E142" s="368">
        <f>E143</f>
        <v>0</v>
      </c>
    </row>
    <row r="143" spans="1:5" ht="51.75" customHeight="1" hidden="1">
      <c r="A143" s="243"/>
      <c r="B143" s="247" t="s">
        <v>156</v>
      </c>
      <c r="C143" s="275" t="s">
        <v>296</v>
      </c>
      <c r="D143" s="368">
        <v>0</v>
      </c>
      <c r="E143" s="368">
        <v>0</v>
      </c>
    </row>
    <row r="144" spans="1:5" ht="23.25" customHeight="1">
      <c r="A144" s="154" t="s">
        <v>54</v>
      </c>
      <c r="B144" s="115"/>
      <c r="C144" s="158" t="s">
        <v>68</v>
      </c>
      <c r="D144" s="368">
        <f>D145+D147</f>
        <v>82.96</v>
      </c>
      <c r="E144" s="368">
        <f>E145</f>
        <v>82.96</v>
      </c>
    </row>
    <row r="145" spans="1:5" ht="27" customHeight="1">
      <c r="A145" s="154" t="s">
        <v>55</v>
      </c>
      <c r="B145" s="115"/>
      <c r="C145" s="159" t="s">
        <v>404</v>
      </c>
      <c r="D145" s="368">
        <f>D146</f>
        <v>82.96</v>
      </c>
      <c r="E145" s="368">
        <f>E146</f>
        <v>82.96</v>
      </c>
    </row>
    <row r="146" spans="1:5" ht="15.75" customHeight="1">
      <c r="A146" s="154"/>
      <c r="B146" s="2" t="s">
        <v>199</v>
      </c>
      <c r="C146" s="3" t="s">
        <v>198</v>
      </c>
      <c r="D146" s="368">
        <v>82.96</v>
      </c>
      <c r="E146" s="368">
        <v>82.96</v>
      </c>
    </row>
    <row r="147" spans="1:5" ht="22.5" customHeight="1" hidden="1">
      <c r="A147" s="154" t="s">
        <v>185</v>
      </c>
      <c r="B147" s="115"/>
      <c r="C147" s="159" t="s">
        <v>184</v>
      </c>
      <c r="D147" s="368">
        <f>D148</f>
        <v>0</v>
      </c>
      <c r="E147" s="368">
        <f>E148</f>
        <v>0</v>
      </c>
    </row>
    <row r="148" spans="1:5" ht="15.75" customHeight="1" hidden="1">
      <c r="A148" s="154"/>
      <c r="B148" s="2" t="s">
        <v>199</v>
      </c>
      <c r="C148" s="3" t="s">
        <v>198</v>
      </c>
      <c r="D148" s="368"/>
      <c r="E148" s="368">
        <v>0</v>
      </c>
    </row>
    <row r="149" spans="1:5" ht="16.5" customHeight="1">
      <c r="A149" s="116" t="s">
        <v>74</v>
      </c>
      <c r="B149" s="2"/>
      <c r="C149" s="141" t="s">
        <v>84</v>
      </c>
      <c r="D149" s="367">
        <f>D153+D155+D157+D159+D150+D161+D163+D165+D167+D169</f>
        <v>3805.48</v>
      </c>
      <c r="E149" s="367">
        <f>E153+E155+E157+E159+E150+E161+E163+E165+E167+E169</f>
        <v>3805.48</v>
      </c>
    </row>
    <row r="150" spans="1:5" ht="16.5" customHeight="1">
      <c r="A150" s="161" t="s">
        <v>13</v>
      </c>
      <c r="B150" s="2"/>
      <c r="C150" s="138" t="s">
        <v>381</v>
      </c>
      <c r="D150" s="368">
        <f>D151+D152</f>
        <v>-82.8</v>
      </c>
      <c r="E150" s="368">
        <f>E151+E152</f>
        <v>-82.8</v>
      </c>
    </row>
    <row r="151" spans="1:5" ht="42" customHeight="1">
      <c r="A151" s="116"/>
      <c r="B151" s="115" t="s">
        <v>156</v>
      </c>
      <c r="C151" s="138" t="s">
        <v>296</v>
      </c>
      <c r="D151" s="368">
        <f>3!D225</f>
        <v>-82.8</v>
      </c>
      <c r="E151" s="368">
        <f>D151</f>
        <v>-82.8</v>
      </c>
    </row>
    <row r="152" spans="1:5" ht="25.5" customHeight="1">
      <c r="A152" s="116"/>
      <c r="B152" s="115" t="s">
        <v>157</v>
      </c>
      <c r="C152" s="138" t="s">
        <v>366</v>
      </c>
      <c r="D152" s="368">
        <f>3!D231</f>
        <v>0</v>
      </c>
      <c r="E152" s="368">
        <f>D152</f>
        <v>0</v>
      </c>
    </row>
    <row r="153" spans="1:5" ht="38.25">
      <c r="A153" s="115" t="s">
        <v>85</v>
      </c>
      <c r="B153" s="107"/>
      <c r="C153" s="140" t="s">
        <v>86</v>
      </c>
      <c r="D153" s="368">
        <f>D154</f>
        <v>72</v>
      </c>
      <c r="E153" s="368">
        <f>E154</f>
        <v>72</v>
      </c>
    </row>
    <row r="154" spans="1:5" ht="12.75">
      <c r="A154" s="116"/>
      <c r="B154" s="115" t="s">
        <v>308</v>
      </c>
      <c r="C154" s="140" t="s">
        <v>309</v>
      </c>
      <c r="D154" s="368">
        <v>72</v>
      </c>
      <c r="E154" s="368">
        <v>72</v>
      </c>
    </row>
    <row r="155" spans="1:5" ht="12.75">
      <c r="A155" s="115" t="s">
        <v>89</v>
      </c>
      <c r="B155" s="107"/>
      <c r="C155" s="100" t="s">
        <v>155</v>
      </c>
      <c r="D155" s="368">
        <f>D156</f>
        <v>25</v>
      </c>
      <c r="E155" s="368">
        <f>E156</f>
        <v>25</v>
      </c>
    </row>
    <row r="156" spans="1:5" ht="12.75">
      <c r="A156" s="135"/>
      <c r="B156" s="115" t="s">
        <v>158</v>
      </c>
      <c r="C156" s="138" t="s">
        <v>159</v>
      </c>
      <c r="D156" s="368">
        <v>25</v>
      </c>
      <c r="E156" s="368">
        <v>25</v>
      </c>
    </row>
    <row r="157" spans="1:5" ht="26.25" customHeight="1" hidden="1">
      <c r="A157" s="115" t="s">
        <v>90</v>
      </c>
      <c r="B157" s="115"/>
      <c r="C157" s="140" t="s">
        <v>186</v>
      </c>
      <c r="D157" s="368">
        <f>D158</f>
        <v>0</v>
      </c>
      <c r="E157" s="368">
        <f>E158</f>
        <v>0</v>
      </c>
    </row>
    <row r="158" spans="1:5" ht="28.5" customHeight="1" hidden="1">
      <c r="A158" s="116"/>
      <c r="B158" s="115" t="s">
        <v>157</v>
      </c>
      <c r="C158" s="140" t="s">
        <v>366</v>
      </c>
      <c r="D158" s="368"/>
      <c r="E158" s="368"/>
    </row>
    <row r="159" spans="1:5" ht="36" customHeight="1">
      <c r="A159" s="2" t="s">
        <v>91</v>
      </c>
      <c r="B159" s="107"/>
      <c r="C159" s="100" t="s">
        <v>282</v>
      </c>
      <c r="D159" s="368">
        <f>D160</f>
        <v>342.68</v>
      </c>
      <c r="E159" s="368">
        <f>E160</f>
        <v>342.68</v>
      </c>
    </row>
    <row r="160" spans="1:5" ht="12.75">
      <c r="A160" s="2"/>
      <c r="B160" s="2" t="s">
        <v>199</v>
      </c>
      <c r="C160" s="100" t="s">
        <v>198</v>
      </c>
      <c r="D160" s="368">
        <f>324.69+17.99</f>
        <v>342.68</v>
      </c>
      <c r="E160" s="368">
        <f>324.69+17.99</f>
        <v>342.68</v>
      </c>
    </row>
    <row r="161" spans="1:5" ht="25.5">
      <c r="A161" s="209" t="s">
        <v>434</v>
      </c>
      <c r="B161" s="209"/>
      <c r="C161" s="138" t="s">
        <v>9</v>
      </c>
      <c r="D161" s="368">
        <f>D162</f>
        <v>49.1</v>
      </c>
      <c r="E161" s="368">
        <f>E162</f>
        <v>49.1</v>
      </c>
    </row>
    <row r="162" spans="1:5" ht="25.5">
      <c r="A162" s="209"/>
      <c r="B162" s="115" t="s">
        <v>157</v>
      </c>
      <c r="C162" s="138" t="s">
        <v>366</v>
      </c>
      <c r="D162" s="368">
        <v>49.1</v>
      </c>
      <c r="E162" s="368">
        <v>49.1</v>
      </c>
    </row>
    <row r="163" spans="1:5" ht="25.5">
      <c r="A163" s="209" t="s">
        <v>435</v>
      </c>
      <c r="B163" s="115"/>
      <c r="C163" s="388" t="s">
        <v>626</v>
      </c>
      <c r="D163" s="368">
        <f>D164</f>
        <v>1011.2</v>
      </c>
      <c r="E163" s="368">
        <f>E164</f>
        <v>1011.2</v>
      </c>
    </row>
    <row r="164" spans="1:5" ht="25.5">
      <c r="A164" s="209"/>
      <c r="B164" s="115" t="s">
        <v>157</v>
      </c>
      <c r="C164" s="138" t="s">
        <v>366</v>
      </c>
      <c r="D164" s="368">
        <v>1011.2</v>
      </c>
      <c r="E164" s="368">
        <v>1011.2</v>
      </c>
    </row>
    <row r="165" spans="1:5" ht="51">
      <c r="A165" s="209" t="s">
        <v>436</v>
      </c>
      <c r="B165" s="115"/>
      <c r="C165" s="138" t="s">
        <v>419</v>
      </c>
      <c r="D165" s="368">
        <f>D166</f>
        <v>34.2</v>
      </c>
      <c r="E165" s="368">
        <f>E166</f>
        <v>34.2</v>
      </c>
    </row>
    <row r="166" spans="1:5" ht="51">
      <c r="A166" s="209"/>
      <c r="B166" s="115" t="s">
        <v>156</v>
      </c>
      <c r="C166" s="138" t="s">
        <v>296</v>
      </c>
      <c r="D166" s="368">
        <v>34.2</v>
      </c>
      <c r="E166" s="368">
        <v>34.2</v>
      </c>
    </row>
    <row r="167" spans="1:5" ht="25.5">
      <c r="A167" s="209" t="s">
        <v>492</v>
      </c>
      <c r="B167" s="2"/>
      <c r="C167" s="3" t="s">
        <v>491</v>
      </c>
      <c r="D167" s="368">
        <f>D168</f>
        <v>115.2</v>
      </c>
      <c r="E167" s="368">
        <f>E168</f>
        <v>115.2</v>
      </c>
    </row>
    <row r="168" spans="1:5" ht="12.75">
      <c r="A168" s="107"/>
      <c r="B168" s="2" t="s">
        <v>199</v>
      </c>
      <c r="C168" s="3" t="s">
        <v>198</v>
      </c>
      <c r="D168" s="368">
        <v>115.2</v>
      </c>
      <c r="E168" s="368">
        <v>115.2</v>
      </c>
    </row>
    <row r="169" spans="1:5" ht="51">
      <c r="A169" s="209" t="s">
        <v>506</v>
      </c>
      <c r="B169" s="2"/>
      <c r="C169" s="235" t="s">
        <v>456</v>
      </c>
      <c r="D169" s="368">
        <f>D170</f>
        <v>2238.9</v>
      </c>
      <c r="E169" s="368">
        <f>E170</f>
        <v>2238.9</v>
      </c>
    </row>
    <row r="170" spans="1:5" ht="12.75">
      <c r="A170" s="209"/>
      <c r="B170" s="2" t="s">
        <v>199</v>
      </c>
      <c r="C170" s="3" t="s">
        <v>198</v>
      </c>
      <c r="D170" s="368">
        <v>2238.9</v>
      </c>
      <c r="E170" s="368">
        <v>2238.9</v>
      </c>
    </row>
    <row r="171" spans="1:5" ht="17.25" customHeight="1">
      <c r="A171" s="16"/>
      <c r="B171" s="16"/>
      <c r="C171" s="142" t="s">
        <v>174</v>
      </c>
      <c r="D171" s="367">
        <f>D9+D16+D41+D68+D149+D122+D64+D26</f>
        <v>79901.8</v>
      </c>
      <c r="E171" s="367">
        <f>E9+E16+E41+E68+E149+E122+E64+E26</f>
        <v>80426.4</v>
      </c>
    </row>
    <row r="173" spans="4:5" ht="12.75" hidden="1">
      <c r="D173" s="374" t="e">
        <f>#REF!-6!D171</f>
        <v>#REF!</v>
      </c>
      <c r="E173" s="374" t="e">
        <f>#REF!-6!E171</f>
        <v>#REF!</v>
      </c>
    </row>
    <row r="174" spans="4:5" ht="12.75" hidden="1">
      <c r="D174" s="374">
        <f>D160+D146+D134+D119+D113+D107+D105</f>
        <v>802.38</v>
      </c>
      <c r="E174" s="374">
        <f>E160+E146+E134+E119+E113+E107+E105</f>
        <v>802.38</v>
      </c>
    </row>
    <row r="175" ht="12.75" hidden="1"/>
    <row r="176" ht="12.75" hidden="1"/>
    <row r="177" spans="4:5" ht="12.75" hidden="1">
      <c r="D177" s="374">
        <f>D171-D149</f>
        <v>76096.32</v>
      </c>
      <c r="E177" s="374">
        <f>E171-E149</f>
        <v>76620.92</v>
      </c>
    </row>
    <row r="178" ht="12.75" hidden="1"/>
    <row r="179" ht="12.75" hidden="1"/>
    <row r="180" spans="4:5" ht="12.75" hidden="1">
      <c r="D180" s="374">
        <f>D171-D149</f>
        <v>76096.32</v>
      </c>
      <c r="E180" s="374">
        <f>E171-E149</f>
        <v>76620.92</v>
      </c>
    </row>
    <row r="181" spans="3:5" ht="12.75" hidden="1">
      <c r="C181" s="21"/>
      <c r="D181" s="374">
        <f>D180*100/D171</f>
        <v>95.24</v>
      </c>
      <c r="E181" s="374">
        <f>E180*100/E171</f>
        <v>95.27</v>
      </c>
    </row>
    <row r="182" ht="12.75" hidden="1">
      <c r="C182" s="21"/>
    </row>
    <row r="183" spans="3:5" ht="12.75" hidden="1">
      <c r="C183" s="21"/>
      <c r="D183" s="374">
        <f>D171-D166-D164-D162-D100-D102</f>
        <v>78063.8</v>
      </c>
      <c r="E183" s="374">
        <f>E171-E166-E164-E162-E100-E102</f>
        <v>78563.8</v>
      </c>
    </row>
    <row r="184" ht="12.75" hidden="1">
      <c r="C184" s="21"/>
    </row>
    <row r="185" spans="3:5" ht="12.75" hidden="1">
      <c r="C185" s="21" t="s">
        <v>462</v>
      </c>
      <c r="D185" s="374">
        <f>D183*2.5%</f>
        <v>1951.6</v>
      </c>
      <c r="E185" s="374">
        <f>E183*5%</f>
        <v>3928.19</v>
      </c>
    </row>
    <row r="186" spans="3:5" ht="12.75" hidden="1">
      <c r="C186" s="21" t="s">
        <v>461</v>
      </c>
      <c r="D186" s="374" t="e">
        <f>#REF!</f>
        <v>#REF!</v>
      </c>
      <c r="E186" s="374" t="e">
        <f>#REF!</f>
        <v>#REF!</v>
      </c>
    </row>
    <row r="187" spans="3:5" ht="12.75" hidden="1">
      <c r="C187" s="21"/>
      <c r="D187" s="374" t="e">
        <f>D186-D171</f>
        <v>#REF!</v>
      </c>
      <c r="E187" s="374" t="e">
        <f>E186-E171</f>
        <v>#REF!</v>
      </c>
    </row>
    <row r="188" ht="12.75" hidden="1"/>
    <row r="189" spans="4:5" ht="12.75" hidden="1">
      <c r="D189" s="374">
        <f>D171-D149</f>
        <v>76096.32</v>
      </c>
      <c r="E189" s="374">
        <f>E171-E149</f>
        <v>76620.92</v>
      </c>
    </row>
    <row r="190" spans="4:5" ht="12.75" hidden="1">
      <c r="D190" s="374">
        <f>D189*100/D171</f>
        <v>95.24</v>
      </c>
      <c r="E190" s="374">
        <f>E189*100/E171</f>
        <v>95.27</v>
      </c>
    </row>
    <row r="191" ht="12.75" hidden="1"/>
    <row r="192" spans="4:5" ht="12.75" hidden="1">
      <c r="D192" s="374">
        <f>D149*100/D171</f>
        <v>4.76</v>
      </c>
      <c r="E192" s="374">
        <f>E149*100/E171</f>
        <v>4.73</v>
      </c>
    </row>
    <row r="193" ht="12.75" hidden="1"/>
    <row r="194" spans="4:5" ht="12.75" hidden="1">
      <c r="D194" s="374" t="e">
        <f>D186-D185-D171</f>
        <v>#REF!</v>
      </c>
      <c r="E194" s="374" t="e">
        <f>E186-E185-E171</f>
        <v>#REF!</v>
      </c>
    </row>
    <row r="195" ht="12.75" hidden="1"/>
    <row r="196" spans="4:5" ht="12.75" hidden="1">
      <c r="D196" s="374" t="e">
        <f>D185+D194</f>
        <v>#REF!</v>
      </c>
      <c r="E196" s="374" t="e">
        <f>E185+E194</f>
        <v>#REF!</v>
      </c>
    </row>
    <row r="197" ht="12.75" hidden="1"/>
    <row r="198" spans="4:5" ht="12.75" hidden="1">
      <c r="D198" s="374">
        <v>90000</v>
      </c>
      <c r="E198" s="374">
        <v>88000</v>
      </c>
    </row>
    <row r="199" ht="12.75" hidden="1"/>
    <row r="200" spans="4:5" ht="12.75" hidden="1">
      <c r="D200" s="374">
        <f>D198-D171</f>
        <v>10098.2</v>
      </c>
      <c r="E200" s="374">
        <f>E198-E171</f>
        <v>7573.6</v>
      </c>
    </row>
  </sheetData>
  <sheetProtection/>
  <autoFilter ref="A7:J283"/>
  <mergeCells count="4">
    <mergeCell ref="C1:E1"/>
    <mergeCell ref="C2:E2"/>
    <mergeCell ref="C3:E3"/>
    <mergeCell ref="A5:E6"/>
  </mergeCells>
  <hyperlinks>
    <hyperlink ref="C133" r:id="rId1" display="consultantplus://offline/ref=EF284B6EF64E3C15A4B21E4A1E6C55046559B6FB4DAF5006A2E7D43B6FB6E958215531EBD8362431m3A9M"/>
    <hyperlink ref="C135" r:id="rId2" display="consultantplus://offline/ref=EF284B6EF64E3C15A4B21E4A1E6C55046559B6FB4DAF5006A2E7D43B6FB6E958215531EBD8362431m3A9M"/>
  </hyperlinks>
  <printOptions/>
  <pageMargins left="0.65" right="0.1968503937007874" top="0.38" bottom="0.17" header="0.37" footer="0.5118110236220472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O96"/>
  <sheetViews>
    <sheetView zoomScale="96" zoomScaleNormal="96" zoomScalePageLayoutView="0" workbookViewId="0" topLeftCell="A1">
      <selection activeCell="AO64" sqref="AO64"/>
    </sheetView>
  </sheetViews>
  <sheetFormatPr defaultColWidth="9.140625" defaultRowHeight="12.75"/>
  <cols>
    <col min="1" max="1" width="4.8515625" style="404" customWidth="1"/>
    <col min="2" max="2" width="20.8515625" style="404" customWidth="1"/>
    <col min="3" max="3" width="47.57421875" style="404" customWidth="1"/>
    <col min="4" max="5" width="10.28125" style="431" customWidth="1"/>
    <col min="6" max="6" width="10.00390625" style="404" hidden="1" customWidth="1"/>
    <col min="7" max="7" width="11.00390625" style="404" hidden="1" customWidth="1"/>
    <col min="8" max="10" width="9.140625" style="404" hidden="1" customWidth="1"/>
    <col min="11" max="12" width="10.00390625" style="404" hidden="1" customWidth="1"/>
    <col min="13" max="14" width="9.140625" style="404" hidden="1" customWidth="1"/>
    <col min="15" max="38" width="0" style="404" hidden="1" customWidth="1"/>
    <col min="39" max="16384" width="9.140625" style="404" customWidth="1"/>
  </cols>
  <sheetData>
    <row r="1" spans="1:5" ht="12.75">
      <c r="A1" s="94"/>
      <c r="B1" s="94"/>
      <c r="C1" s="465" t="s">
        <v>661</v>
      </c>
      <c r="D1" s="465"/>
      <c r="E1" s="468"/>
    </row>
    <row r="2" spans="1:5" ht="12.75">
      <c r="A2" s="94"/>
      <c r="B2" s="94"/>
      <c r="C2" s="465" t="s">
        <v>702</v>
      </c>
      <c r="D2" s="465"/>
      <c r="E2" s="468"/>
    </row>
    <row r="3" spans="1:5" ht="12.75">
      <c r="A3" s="94"/>
      <c r="B3" s="94"/>
      <c r="C3" s="466" t="s">
        <v>700</v>
      </c>
      <c r="D3" s="467"/>
      <c r="E3" s="467"/>
    </row>
    <row r="4" spans="1:5" ht="12.75">
      <c r="A4" s="94"/>
      <c r="B4" s="94"/>
      <c r="C4" s="405"/>
      <c r="D4" s="406"/>
      <c r="E4" s="407"/>
    </row>
    <row r="5" spans="1:5" ht="15.75">
      <c r="A5" s="464" t="s">
        <v>655</v>
      </c>
      <c r="B5" s="464"/>
      <c r="C5" s="464"/>
      <c r="D5" s="464"/>
      <c r="E5" s="464"/>
    </row>
    <row r="6" spans="1:5" ht="12.75">
      <c r="A6" s="98"/>
      <c r="B6" s="98"/>
      <c r="C6" s="98"/>
      <c r="D6" s="356"/>
      <c r="E6" s="408"/>
    </row>
    <row r="7" spans="1:5" ht="38.25">
      <c r="A7" s="101" t="s">
        <v>218</v>
      </c>
      <c r="B7" s="101"/>
      <c r="C7" s="101" t="s">
        <v>219</v>
      </c>
      <c r="D7" s="357" t="s">
        <v>650</v>
      </c>
      <c r="E7" s="357" t="s">
        <v>651</v>
      </c>
    </row>
    <row r="8" spans="1:12" ht="12.75" hidden="1">
      <c r="A8" s="113" t="s">
        <v>221</v>
      </c>
      <c r="B8" s="102" t="s">
        <v>222</v>
      </c>
      <c r="C8" s="136" t="s">
        <v>223</v>
      </c>
      <c r="D8" s="358">
        <f>D9+D25+D36+D39+D12+D22+D47</f>
        <v>0</v>
      </c>
      <c r="E8" s="358">
        <f>E9+E25+E36+E39+E12+E22+E47</f>
        <v>0</v>
      </c>
      <c r="F8" s="409">
        <f>D9+D12+D25</f>
        <v>0</v>
      </c>
      <c r="G8" s="409">
        <f>E9+E12+E25</f>
        <v>0</v>
      </c>
      <c r="K8" s="409"/>
      <c r="L8" s="409"/>
    </row>
    <row r="9" spans="1:5" ht="12.75" hidden="1">
      <c r="A9" s="113" t="s">
        <v>221</v>
      </c>
      <c r="B9" s="102" t="s">
        <v>224</v>
      </c>
      <c r="C9" s="136" t="s">
        <v>225</v>
      </c>
      <c r="D9" s="358">
        <f>D10</f>
        <v>0</v>
      </c>
      <c r="E9" s="358">
        <f>E10</f>
        <v>0</v>
      </c>
    </row>
    <row r="10" spans="1:5" ht="12.75" hidden="1">
      <c r="A10" s="114" t="s">
        <v>221</v>
      </c>
      <c r="B10" s="104" t="s">
        <v>226</v>
      </c>
      <c r="C10" s="132" t="s">
        <v>227</v>
      </c>
      <c r="D10" s="359">
        <f>D11</f>
        <v>0</v>
      </c>
      <c r="E10" s="359">
        <f>E11</f>
        <v>0</v>
      </c>
    </row>
    <row r="11" spans="1:5" ht="63.75" hidden="1">
      <c r="A11" s="115" t="s">
        <v>228</v>
      </c>
      <c r="B11" s="410" t="s">
        <v>652</v>
      </c>
      <c r="C11" s="133" t="s">
        <v>241</v>
      </c>
      <c r="D11" s="359">
        <v>0</v>
      </c>
      <c r="E11" s="359">
        <v>0</v>
      </c>
    </row>
    <row r="12" spans="1:5" ht="38.25" hidden="1">
      <c r="A12" s="116" t="s">
        <v>221</v>
      </c>
      <c r="B12" s="411" t="s">
        <v>283</v>
      </c>
      <c r="C12" s="412" t="s">
        <v>284</v>
      </c>
      <c r="D12" s="360">
        <f>D13</f>
        <v>0</v>
      </c>
      <c r="E12" s="360">
        <f>E13</f>
        <v>0</v>
      </c>
    </row>
    <row r="13" spans="1:15" ht="25.5" hidden="1">
      <c r="A13" s="115" t="s">
        <v>221</v>
      </c>
      <c r="B13" s="410" t="s">
        <v>285</v>
      </c>
      <c r="C13" s="133" t="s">
        <v>286</v>
      </c>
      <c r="D13" s="359">
        <f>D14+D16+D18+D20</f>
        <v>0</v>
      </c>
      <c r="E13" s="359">
        <f>E14+E16+E18+E20</f>
        <v>0</v>
      </c>
      <c r="O13" s="404">
        <v>7268.1</v>
      </c>
    </row>
    <row r="14" spans="1:15" ht="76.5" hidden="1">
      <c r="A14" s="115" t="s">
        <v>156</v>
      </c>
      <c r="B14" s="330" t="s">
        <v>543</v>
      </c>
      <c r="C14" s="106" t="s">
        <v>302</v>
      </c>
      <c r="D14" s="359">
        <f>D15</f>
        <v>0</v>
      </c>
      <c r="E14" s="359">
        <f>E15</f>
        <v>0</v>
      </c>
      <c r="K14" s="409">
        <f>D14+D16+D18+D20</f>
        <v>0</v>
      </c>
      <c r="L14" s="95">
        <v>39.6</v>
      </c>
      <c r="M14" s="404">
        <f>D13*L14/100</f>
        <v>0</v>
      </c>
      <c r="N14" s="404">
        <f>E13*L14/100</f>
        <v>0</v>
      </c>
      <c r="O14" s="404">
        <f>39.6*O13/100</f>
        <v>2878.1676</v>
      </c>
    </row>
    <row r="15" spans="1:12" ht="75" customHeight="1" hidden="1">
      <c r="A15" s="115" t="s">
        <v>156</v>
      </c>
      <c r="B15" s="330" t="s">
        <v>527</v>
      </c>
      <c r="C15" s="106" t="s">
        <v>302</v>
      </c>
      <c r="D15" s="359">
        <v>0</v>
      </c>
      <c r="E15" s="359">
        <v>0</v>
      </c>
      <c r="K15" s="409">
        <f>E14+E16+E18+E20</f>
        <v>0</v>
      </c>
      <c r="L15" s="95"/>
    </row>
    <row r="16" spans="1:15" ht="112.5" customHeight="1" hidden="1">
      <c r="A16" s="115" t="s">
        <v>156</v>
      </c>
      <c r="B16" s="330" t="s">
        <v>544</v>
      </c>
      <c r="C16" s="106" t="s">
        <v>529</v>
      </c>
      <c r="D16" s="359">
        <f>D17</f>
        <v>0</v>
      </c>
      <c r="E16" s="359">
        <f>E17</f>
        <v>0</v>
      </c>
      <c r="L16" s="95">
        <v>0.4</v>
      </c>
      <c r="M16" s="404">
        <f>D13*L16/100</f>
        <v>0</v>
      </c>
      <c r="N16" s="404">
        <f>E13*L16/100</f>
        <v>0</v>
      </c>
      <c r="O16" s="404">
        <f>0.4*O13/100</f>
        <v>29.0724</v>
      </c>
    </row>
    <row r="17" spans="1:12" ht="126.75" customHeight="1" hidden="1">
      <c r="A17" s="115" t="s">
        <v>156</v>
      </c>
      <c r="B17" s="330" t="s">
        <v>528</v>
      </c>
      <c r="C17" s="106" t="s">
        <v>529</v>
      </c>
      <c r="D17" s="359">
        <v>0</v>
      </c>
      <c r="E17" s="359">
        <v>0</v>
      </c>
      <c r="L17" s="95"/>
    </row>
    <row r="18" spans="1:15" ht="75" customHeight="1" hidden="1">
      <c r="A18" s="115" t="s">
        <v>156</v>
      </c>
      <c r="B18" s="330" t="s">
        <v>545</v>
      </c>
      <c r="C18" s="106" t="s">
        <v>546</v>
      </c>
      <c r="D18" s="359">
        <f>D19</f>
        <v>0</v>
      </c>
      <c r="E18" s="359">
        <f>E19</f>
        <v>0</v>
      </c>
      <c r="L18" s="95">
        <v>68</v>
      </c>
      <c r="M18" s="404">
        <f>D13*L18/100</f>
        <v>0</v>
      </c>
      <c r="N18" s="404">
        <f>E13*L18/100</f>
        <v>0</v>
      </c>
      <c r="O18" s="404">
        <f>68*O13/100</f>
        <v>4942.308</v>
      </c>
    </row>
    <row r="19" spans="1:12" ht="112.5" customHeight="1" hidden="1">
      <c r="A19" s="115" t="s">
        <v>156</v>
      </c>
      <c r="B19" s="330" t="s">
        <v>530</v>
      </c>
      <c r="C19" s="106" t="s">
        <v>531</v>
      </c>
      <c r="D19" s="359">
        <v>0</v>
      </c>
      <c r="E19" s="359">
        <v>0</v>
      </c>
      <c r="L19" s="95"/>
    </row>
    <row r="20" spans="1:15" ht="73.5" customHeight="1" hidden="1">
      <c r="A20" s="115" t="s">
        <v>156</v>
      </c>
      <c r="B20" s="330" t="s">
        <v>547</v>
      </c>
      <c r="C20" s="106" t="s">
        <v>548</v>
      </c>
      <c r="D20" s="359">
        <f>D21</f>
        <v>0</v>
      </c>
      <c r="E20" s="359">
        <f>E21</f>
        <v>0</v>
      </c>
      <c r="L20" s="95">
        <v>-8</v>
      </c>
      <c r="M20" s="404">
        <f>D13*L20/100</f>
        <v>0</v>
      </c>
      <c r="N20" s="404">
        <f>E13*L20/100</f>
        <v>0</v>
      </c>
      <c r="O20" s="404">
        <f>L20*O13/100</f>
        <v>-581.448</v>
      </c>
    </row>
    <row r="21" spans="1:5" ht="111.75" customHeight="1" hidden="1">
      <c r="A21" s="115" t="s">
        <v>156</v>
      </c>
      <c r="B21" s="330" t="s">
        <v>532</v>
      </c>
      <c r="C21" s="106" t="s">
        <v>533</v>
      </c>
      <c r="D21" s="359">
        <v>0</v>
      </c>
      <c r="E21" s="359">
        <v>0</v>
      </c>
    </row>
    <row r="22" spans="1:5" ht="12.75" hidden="1">
      <c r="A22" s="152" t="s">
        <v>221</v>
      </c>
      <c r="B22" s="413" t="s">
        <v>399</v>
      </c>
      <c r="C22" s="414" t="s">
        <v>400</v>
      </c>
      <c r="D22" s="415">
        <f>D23</f>
        <v>0</v>
      </c>
      <c r="E22" s="415">
        <f>E23</f>
        <v>0</v>
      </c>
    </row>
    <row r="23" spans="1:5" ht="12.75" hidden="1">
      <c r="A23" s="16" t="s">
        <v>228</v>
      </c>
      <c r="B23" s="416" t="s">
        <v>396</v>
      </c>
      <c r="C23" s="417" t="s">
        <v>397</v>
      </c>
      <c r="D23" s="418">
        <f>D24</f>
        <v>0</v>
      </c>
      <c r="E23" s="418">
        <f>E24</f>
        <v>0</v>
      </c>
    </row>
    <row r="24" spans="1:5" ht="12.75" hidden="1">
      <c r="A24" s="16" t="s">
        <v>228</v>
      </c>
      <c r="B24" s="416" t="s">
        <v>398</v>
      </c>
      <c r="C24" s="417" t="s">
        <v>397</v>
      </c>
      <c r="D24" s="418">
        <v>0</v>
      </c>
      <c r="E24" s="418">
        <v>0</v>
      </c>
    </row>
    <row r="25" spans="1:7" ht="12.75" hidden="1">
      <c r="A25" s="117" t="s">
        <v>221</v>
      </c>
      <c r="B25" s="105" t="s">
        <v>229</v>
      </c>
      <c r="C25" s="134" t="s">
        <v>230</v>
      </c>
      <c r="D25" s="360">
        <f>D26+D31+D28</f>
        <v>0</v>
      </c>
      <c r="E25" s="360">
        <f>E26+E31+E28</f>
        <v>0</v>
      </c>
      <c r="G25" s="419"/>
    </row>
    <row r="26" spans="1:5" ht="16.5" customHeight="1" hidden="1">
      <c r="A26" s="114" t="s">
        <v>228</v>
      </c>
      <c r="B26" s="104" t="s">
        <v>231</v>
      </c>
      <c r="C26" s="132" t="s">
        <v>232</v>
      </c>
      <c r="D26" s="359">
        <f>D27</f>
        <v>0</v>
      </c>
      <c r="E26" s="359">
        <f>E27</f>
        <v>0</v>
      </c>
    </row>
    <row r="27" spans="1:5" ht="38.25" hidden="1">
      <c r="A27" s="114" t="s">
        <v>228</v>
      </c>
      <c r="B27" s="104" t="s">
        <v>233</v>
      </c>
      <c r="C27" s="132" t="s">
        <v>653</v>
      </c>
      <c r="D27" s="359">
        <v>0</v>
      </c>
      <c r="E27" s="359">
        <v>0</v>
      </c>
    </row>
    <row r="28" spans="1:5" ht="12.75" hidden="1">
      <c r="A28" s="114" t="s">
        <v>228</v>
      </c>
      <c r="B28" s="104" t="s">
        <v>246</v>
      </c>
      <c r="C28" s="132" t="s">
        <v>242</v>
      </c>
      <c r="D28" s="359">
        <f>D29+D30</f>
        <v>0</v>
      </c>
      <c r="E28" s="359">
        <f>E29+E30</f>
        <v>0</v>
      </c>
    </row>
    <row r="29" spans="1:5" ht="12.75" hidden="1">
      <c r="A29" s="114" t="s">
        <v>228</v>
      </c>
      <c r="B29" s="104" t="s">
        <v>271</v>
      </c>
      <c r="C29" s="132" t="s">
        <v>243</v>
      </c>
      <c r="D29" s="359"/>
      <c r="E29" s="359"/>
    </row>
    <row r="30" spans="1:5" ht="12.75" hidden="1">
      <c r="A30" s="114" t="s">
        <v>228</v>
      </c>
      <c r="B30" s="104" t="s">
        <v>244</v>
      </c>
      <c r="C30" s="132" t="s">
        <v>245</v>
      </c>
      <c r="D30" s="359"/>
      <c r="E30" s="359"/>
    </row>
    <row r="31" spans="1:5" ht="12.75" hidden="1">
      <c r="A31" s="420" t="s">
        <v>228</v>
      </c>
      <c r="B31" s="104" t="s">
        <v>234</v>
      </c>
      <c r="C31" s="421" t="s">
        <v>235</v>
      </c>
      <c r="D31" s="359">
        <f>D32+D34</f>
        <v>0</v>
      </c>
      <c r="E31" s="359">
        <f>E32+E34</f>
        <v>0</v>
      </c>
    </row>
    <row r="32" spans="1:5" ht="12.75" hidden="1">
      <c r="A32" s="114" t="s">
        <v>228</v>
      </c>
      <c r="B32" s="104" t="s">
        <v>326</v>
      </c>
      <c r="C32" s="104" t="s">
        <v>327</v>
      </c>
      <c r="D32" s="359">
        <f>D33</f>
        <v>0</v>
      </c>
      <c r="E32" s="359">
        <f>E33</f>
        <v>0</v>
      </c>
    </row>
    <row r="33" spans="1:5" ht="36.75" customHeight="1" hidden="1">
      <c r="A33" s="114" t="s">
        <v>228</v>
      </c>
      <c r="B33" s="104" t="s">
        <v>328</v>
      </c>
      <c r="C33" s="104" t="s">
        <v>329</v>
      </c>
      <c r="D33" s="359">
        <v>0</v>
      </c>
      <c r="E33" s="359">
        <v>0</v>
      </c>
    </row>
    <row r="34" spans="1:5" ht="12.75" hidden="1">
      <c r="A34" s="420" t="s">
        <v>228</v>
      </c>
      <c r="B34" s="104" t="s">
        <v>330</v>
      </c>
      <c r="C34" s="104" t="s">
        <v>331</v>
      </c>
      <c r="D34" s="359">
        <f>D35</f>
        <v>0</v>
      </c>
      <c r="E34" s="359">
        <f>E35</f>
        <v>0</v>
      </c>
    </row>
    <row r="35" spans="1:5" ht="38.25" hidden="1">
      <c r="A35" s="114" t="s">
        <v>228</v>
      </c>
      <c r="B35" s="104" t="s">
        <v>332</v>
      </c>
      <c r="C35" s="104" t="s">
        <v>333</v>
      </c>
      <c r="D35" s="359">
        <v>0</v>
      </c>
      <c r="E35" s="359">
        <v>0</v>
      </c>
    </row>
    <row r="36" spans="1:5" ht="12.75" hidden="1">
      <c r="A36" s="117" t="s">
        <v>221</v>
      </c>
      <c r="B36" s="105" t="s">
        <v>236</v>
      </c>
      <c r="C36" s="134" t="s">
        <v>237</v>
      </c>
      <c r="D36" s="360">
        <f>D37</f>
        <v>0</v>
      </c>
      <c r="E36" s="360">
        <f>E37</f>
        <v>0</v>
      </c>
    </row>
    <row r="37" spans="1:5" ht="37.5" customHeight="1" hidden="1">
      <c r="A37" s="114" t="s">
        <v>100</v>
      </c>
      <c r="B37" s="104" t="s">
        <v>238</v>
      </c>
      <c r="C37" s="132" t="s">
        <v>239</v>
      </c>
      <c r="D37" s="359">
        <f>D38</f>
        <v>0</v>
      </c>
      <c r="E37" s="359">
        <f>E38</f>
        <v>0</v>
      </c>
    </row>
    <row r="38" spans="1:5" ht="63.75" customHeight="1" hidden="1">
      <c r="A38" s="114" t="s">
        <v>100</v>
      </c>
      <c r="B38" s="104" t="s">
        <v>212</v>
      </c>
      <c r="C38" s="132" t="s">
        <v>116</v>
      </c>
      <c r="D38" s="359">
        <v>0</v>
      </c>
      <c r="E38" s="359">
        <v>0</v>
      </c>
    </row>
    <row r="39" spans="1:5" ht="38.25" hidden="1">
      <c r="A39" s="117" t="s">
        <v>221</v>
      </c>
      <c r="B39" s="105" t="s">
        <v>117</v>
      </c>
      <c r="C39" s="134" t="s">
        <v>118</v>
      </c>
      <c r="D39" s="360">
        <f>D40+D46</f>
        <v>0</v>
      </c>
      <c r="E39" s="360">
        <f>E40+E46</f>
        <v>0</v>
      </c>
    </row>
    <row r="40" spans="1:5" ht="76.5" hidden="1">
      <c r="A40" s="114" t="s">
        <v>100</v>
      </c>
      <c r="B40" s="104" t="s">
        <v>119</v>
      </c>
      <c r="C40" s="132" t="s">
        <v>120</v>
      </c>
      <c r="D40" s="359">
        <f>D43+D41</f>
        <v>0</v>
      </c>
      <c r="E40" s="359">
        <f>E43+E41</f>
        <v>0</v>
      </c>
    </row>
    <row r="41" spans="1:5" ht="76.5" hidden="1">
      <c r="A41" s="16" t="s">
        <v>100</v>
      </c>
      <c r="B41" s="422" t="s">
        <v>263</v>
      </c>
      <c r="C41" s="201" t="s">
        <v>264</v>
      </c>
      <c r="D41" s="359">
        <f>D42</f>
        <v>0</v>
      </c>
      <c r="E41" s="359">
        <f>E42</f>
        <v>0</v>
      </c>
    </row>
    <row r="42" spans="1:5" ht="63.75" hidden="1">
      <c r="A42" s="16" t="s">
        <v>100</v>
      </c>
      <c r="B42" s="422" t="s">
        <v>265</v>
      </c>
      <c r="C42" s="190" t="s">
        <v>247</v>
      </c>
      <c r="D42" s="359">
        <v>0</v>
      </c>
      <c r="E42" s="359">
        <v>0</v>
      </c>
    </row>
    <row r="43" spans="1:8" ht="76.5" hidden="1">
      <c r="A43" s="114" t="s">
        <v>100</v>
      </c>
      <c r="B43" s="104" t="s">
        <v>121</v>
      </c>
      <c r="C43" s="132" t="s">
        <v>125</v>
      </c>
      <c r="D43" s="359">
        <f>D44</f>
        <v>0</v>
      </c>
      <c r="E43" s="359">
        <f>E44</f>
        <v>0</v>
      </c>
      <c r="H43" s="423"/>
    </row>
    <row r="44" spans="1:8" ht="63.75" hidden="1">
      <c r="A44" s="114" t="s">
        <v>100</v>
      </c>
      <c r="B44" s="104" t="s">
        <v>213</v>
      </c>
      <c r="C44" s="132" t="s">
        <v>654</v>
      </c>
      <c r="D44" s="359">
        <v>0</v>
      </c>
      <c r="E44" s="359">
        <v>0</v>
      </c>
      <c r="H44" s="423"/>
    </row>
    <row r="45" spans="1:8" ht="76.5" hidden="1">
      <c r="A45" s="16" t="s">
        <v>100</v>
      </c>
      <c r="B45" s="424" t="s">
        <v>266</v>
      </c>
      <c r="C45" s="193" t="s">
        <v>267</v>
      </c>
      <c r="D45" s="359">
        <f>D46</f>
        <v>0</v>
      </c>
      <c r="E45" s="359">
        <f>E46</f>
        <v>0</v>
      </c>
      <c r="H45" s="423"/>
    </row>
    <row r="46" spans="1:8" ht="76.5" hidden="1">
      <c r="A46" s="114" t="s">
        <v>100</v>
      </c>
      <c r="B46" s="104" t="s">
        <v>214</v>
      </c>
      <c r="C46" s="132" t="s">
        <v>324</v>
      </c>
      <c r="D46" s="359">
        <v>0</v>
      </c>
      <c r="E46" s="359">
        <v>0</v>
      </c>
      <c r="H46" s="423"/>
    </row>
    <row r="47" spans="1:8" ht="38.25" hidden="1">
      <c r="A47" s="210" t="s">
        <v>221</v>
      </c>
      <c r="B47" s="334" t="s">
        <v>316</v>
      </c>
      <c r="C47" s="425" t="s">
        <v>317</v>
      </c>
      <c r="D47" s="360">
        <f>D48</f>
        <v>0</v>
      </c>
      <c r="E47" s="360">
        <f>E48</f>
        <v>0</v>
      </c>
      <c r="H47" s="423"/>
    </row>
    <row r="48" spans="1:8" ht="12.75" hidden="1">
      <c r="A48" s="212" t="s">
        <v>100</v>
      </c>
      <c r="B48" s="219" t="s">
        <v>318</v>
      </c>
      <c r="C48" s="426" t="s">
        <v>319</v>
      </c>
      <c r="D48" s="359">
        <f>D49</f>
        <v>0</v>
      </c>
      <c r="E48" s="359">
        <f>E49</f>
        <v>0</v>
      </c>
      <c r="H48" s="423"/>
    </row>
    <row r="49" spans="1:8" ht="40.5" customHeight="1" hidden="1">
      <c r="A49" s="214" t="s">
        <v>100</v>
      </c>
      <c r="B49" s="270" t="s">
        <v>464</v>
      </c>
      <c r="C49" s="227" t="s">
        <v>463</v>
      </c>
      <c r="D49" s="359">
        <v>0</v>
      </c>
      <c r="E49" s="359">
        <v>0</v>
      </c>
      <c r="H49" s="423"/>
    </row>
    <row r="50" spans="1:5" ht="38.25">
      <c r="A50" s="117" t="s">
        <v>221</v>
      </c>
      <c r="B50" s="102" t="s">
        <v>122</v>
      </c>
      <c r="C50" s="134" t="s">
        <v>335</v>
      </c>
      <c r="D50" s="360">
        <f>D51</f>
        <v>4.7</v>
      </c>
      <c r="E50" s="360">
        <f>E51</f>
        <v>4.7</v>
      </c>
    </row>
    <row r="51" spans="1:5" ht="25.5">
      <c r="A51" s="114" t="s">
        <v>100</v>
      </c>
      <c r="B51" s="104" t="s">
        <v>123</v>
      </c>
      <c r="C51" s="132" t="s">
        <v>124</v>
      </c>
      <c r="D51" s="359">
        <f>D52+D61+D58</f>
        <v>4.7</v>
      </c>
      <c r="E51" s="359">
        <f>E52+E61+E58</f>
        <v>4.7</v>
      </c>
    </row>
    <row r="52" spans="1:5" ht="25.5" hidden="1">
      <c r="A52" s="114" t="s">
        <v>100</v>
      </c>
      <c r="B52" s="104" t="s">
        <v>490</v>
      </c>
      <c r="C52" s="132" t="s">
        <v>334</v>
      </c>
      <c r="D52" s="359">
        <f>D53</f>
        <v>0</v>
      </c>
      <c r="E52" s="359">
        <f>E53</f>
        <v>0</v>
      </c>
    </row>
    <row r="53" spans="1:5" ht="12.75" hidden="1">
      <c r="A53" s="114" t="s">
        <v>100</v>
      </c>
      <c r="B53" s="104" t="s">
        <v>540</v>
      </c>
      <c r="C53" s="132" t="s">
        <v>126</v>
      </c>
      <c r="D53" s="359">
        <f>D54</f>
        <v>0</v>
      </c>
      <c r="E53" s="359">
        <f>E54</f>
        <v>0</v>
      </c>
    </row>
    <row r="54" spans="1:41" ht="38.25" hidden="1">
      <c r="A54" s="114" t="s">
        <v>100</v>
      </c>
      <c r="B54" s="104" t="s">
        <v>539</v>
      </c>
      <c r="C54" s="167" t="s">
        <v>538</v>
      </c>
      <c r="D54" s="359">
        <v>0</v>
      </c>
      <c r="E54" s="359">
        <v>0</v>
      </c>
      <c r="AN54" s="427"/>
      <c r="AO54" s="427"/>
    </row>
    <row r="55" spans="1:5" ht="25.5" hidden="1">
      <c r="A55" s="114" t="s">
        <v>438</v>
      </c>
      <c r="B55" s="104" t="s">
        <v>494</v>
      </c>
      <c r="C55" s="132" t="s">
        <v>439</v>
      </c>
      <c r="D55" s="359">
        <f>D58+D56</f>
        <v>0</v>
      </c>
      <c r="E55" s="359">
        <f>E58+E56</f>
        <v>0</v>
      </c>
    </row>
    <row r="56" spans="1:5" ht="38.25" customHeight="1" hidden="1">
      <c r="A56" s="114" t="s">
        <v>100</v>
      </c>
      <c r="B56" s="104" t="s">
        <v>600</v>
      </c>
      <c r="C56" s="351" t="s">
        <v>597</v>
      </c>
      <c r="D56" s="359">
        <f>D57</f>
        <v>0</v>
      </c>
      <c r="E56" s="359">
        <f>E57</f>
        <v>0</v>
      </c>
    </row>
    <row r="57" spans="1:5" ht="25.5" hidden="1">
      <c r="A57" s="114" t="s">
        <v>100</v>
      </c>
      <c r="B57" s="104" t="s">
        <v>599</v>
      </c>
      <c r="C57" s="192" t="s">
        <v>598</v>
      </c>
      <c r="D57" s="359">
        <v>0</v>
      </c>
      <c r="E57" s="359">
        <v>0</v>
      </c>
    </row>
    <row r="58" spans="1:5" ht="12.75" hidden="1">
      <c r="A58" s="114" t="s">
        <v>100</v>
      </c>
      <c r="B58" s="104" t="s">
        <v>493</v>
      </c>
      <c r="C58" s="132" t="s">
        <v>101</v>
      </c>
      <c r="D58" s="359">
        <f>D59</f>
        <v>0</v>
      </c>
      <c r="E58" s="359">
        <f>E59</f>
        <v>0</v>
      </c>
    </row>
    <row r="59" spans="1:5" ht="12.75" hidden="1">
      <c r="A59" s="114" t="s">
        <v>100</v>
      </c>
      <c r="B59" s="104" t="s">
        <v>466</v>
      </c>
      <c r="C59" s="132" t="s">
        <v>250</v>
      </c>
      <c r="D59" s="359">
        <f>D60</f>
        <v>0</v>
      </c>
      <c r="E59" s="359">
        <f>E60</f>
        <v>0</v>
      </c>
    </row>
    <row r="60" spans="1:5" ht="25.5" hidden="1">
      <c r="A60" s="114"/>
      <c r="B60" s="104"/>
      <c r="C60" s="241" t="s">
        <v>574</v>
      </c>
      <c r="D60" s="359">
        <v>0</v>
      </c>
      <c r="E60" s="359">
        <v>0</v>
      </c>
    </row>
    <row r="61" spans="1:12" ht="24.75" customHeight="1">
      <c r="A61" s="114" t="s">
        <v>100</v>
      </c>
      <c r="B61" s="104" t="s">
        <v>489</v>
      </c>
      <c r="C61" s="132" t="s">
        <v>336</v>
      </c>
      <c r="D61" s="428">
        <f>D62+D71</f>
        <v>4.7</v>
      </c>
      <c r="E61" s="428">
        <f>E62+E71</f>
        <v>4.7</v>
      </c>
      <c r="L61" s="427"/>
    </row>
    <row r="62" spans="1:5" ht="24.75" customHeight="1">
      <c r="A62" s="114" t="s">
        <v>100</v>
      </c>
      <c r="B62" s="104" t="s">
        <v>488</v>
      </c>
      <c r="C62" s="132" t="s">
        <v>337</v>
      </c>
      <c r="D62" s="428">
        <f>D63</f>
        <v>4.7</v>
      </c>
      <c r="E62" s="428">
        <f>E63</f>
        <v>4.7</v>
      </c>
    </row>
    <row r="63" spans="1:5" ht="38.25">
      <c r="A63" s="114" t="s">
        <v>100</v>
      </c>
      <c r="B63" s="104" t="s">
        <v>465</v>
      </c>
      <c r="C63" s="132" t="s">
        <v>323</v>
      </c>
      <c r="D63" s="428">
        <f>D65+D66+D64+D67+D68+D69</f>
        <v>4.7</v>
      </c>
      <c r="E63" s="428">
        <f>E65+E66+E64+E67+E68+E69</f>
        <v>4.7</v>
      </c>
    </row>
    <row r="64" spans="1:5" ht="51">
      <c r="A64" s="114"/>
      <c r="B64" s="104"/>
      <c r="C64" s="132" t="s">
        <v>22</v>
      </c>
      <c r="D64" s="359">
        <v>2.8</v>
      </c>
      <c r="E64" s="428">
        <v>2.8</v>
      </c>
    </row>
    <row r="65" spans="1:5" ht="25.5" hidden="1">
      <c r="A65" s="114"/>
      <c r="B65" s="104"/>
      <c r="C65" s="132" t="s">
        <v>127</v>
      </c>
      <c r="D65" s="428">
        <v>0</v>
      </c>
      <c r="E65" s="428">
        <v>0</v>
      </c>
    </row>
    <row r="66" spans="1:5" ht="51" hidden="1">
      <c r="A66" s="114"/>
      <c r="B66" s="104"/>
      <c r="C66" s="132" t="s">
        <v>128</v>
      </c>
      <c r="D66" s="428"/>
      <c r="E66" s="428"/>
    </row>
    <row r="67" spans="1:5" ht="38.25" hidden="1">
      <c r="A67" s="114"/>
      <c r="B67" s="104"/>
      <c r="C67" s="388" t="s">
        <v>626</v>
      </c>
      <c r="D67" s="359">
        <v>0</v>
      </c>
      <c r="E67" s="428">
        <v>0</v>
      </c>
    </row>
    <row r="68" spans="1:5" ht="63.75">
      <c r="A68" s="114"/>
      <c r="B68" s="104"/>
      <c r="C68" s="138" t="s">
        <v>419</v>
      </c>
      <c r="D68" s="359">
        <v>1.9</v>
      </c>
      <c r="E68" s="428">
        <v>1.9</v>
      </c>
    </row>
    <row r="69" spans="1:5" ht="38.25" hidden="1">
      <c r="A69" s="114"/>
      <c r="B69" s="104"/>
      <c r="C69" s="241" t="s">
        <v>460</v>
      </c>
      <c r="D69" s="359"/>
      <c r="E69" s="428"/>
    </row>
    <row r="70" spans="1:5" ht="38.25" hidden="1">
      <c r="A70" s="114" t="s">
        <v>100</v>
      </c>
      <c r="B70" s="104" t="s">
        <v>541</v>
      </c>
      <c r="C70" s="132" t="s">
        <v>338</v>
      </c>
      <c r="D70" s="359">
        <f>D71</f>
        <v>0</v>
      </c>
      <c r="E70" s="428">
        <f>E71</f>
        <v>0</v>
      </c>
    </row>
    <row r="71" spans="1:5" ht="38.25" hidden="1">
      <c r="A71" s="114" t="s">
        <v>100</v>
      </c>
      <c r="B71" s="104" t="s">
        <v>467</v>
      </c>
      <c r="C71" s="132" t="s">
        <v>338</v>
      </c>
      <c r="D71" s="428">
        <v>0</v>
      </c>
      <c r="E71" s="428">
        <v>0</v>
      </c>
    </row>
    <row r="72" spans="1:5" ht="12.75">
      <c r="A72" s="429"/>
      <c r="B72" s="429"/>
      <c r="C72" s="430" t="s">
        <v>129</v>
      </c>
      <c r="D72" s="360">
        <f>D8+D50</f>
        <v>4.7</v>
      </c>
      <c r="E72" s="360">
        <f>E8+E50</f>
        <v>4.7</v>
      </c>
    </row>
    <row r="73" ht="13.5" customHeight="1"/>
    <row r="74" spans="4:5" ht="12.75" hidden="1">
      <c r="D74" s="431">
        <f>D72-D50</f>
        <v>0</v>
      </c>
      <c r="E74" s="431">
        <f>E72-E50</f>
        <v>0</v>
      </c>
    </row>
    <row r="75" ht="12.75" hidden="1"/>
    <row r="76" spans="4:5" ht="12.75" hidden="1">
      <c r="D76" s="431">
        <v>68800</v>
      </c>
      <c r="E76" s="431">
        <v>68200</v>
      </c>
    </row>
    <row r="77" spans="4:5" ht="12.75" hidden="1">
      <c r="D77" s="431">
        <f>D72-D76</f>
        <v>-68795.3</v>
      </c>
      <c r="E77" s="431">
        <f>E72-E76</f>
        <v>-68195.3</v>
      </c>
    </row>
    <row r="78" ht="12.75" hidden="1"/>
    <row r="79" spans="4:5" ht="12.75" hidden="1">
      <c r="D79" s="431">
        <f>'[1]7'!D171</f>
        <v>90517.75</v>
      </c>
      <c r="E79" s="431">
        <f>'[1]7'!E171</f>
        <v>91042.35</v>
      </c>
    </row>
    <row r="80" ht="12.75" hidden="1"/>
    <row r="81" spans="4:5" ht="12.75" hidden="1">
      <c r="D81" s="431">
        <f>D72-D79</f>
        <v>-90513.05</v>
      </c>
      <c r="E81" s="431">
        <f>E72-E79</f>
        <v>-91037.65</v>
      </c>
    </row>
    <row r="82" ht="12.75" hidden="1"/>
    <row r="83" spans="4:5" ht="12.75" hidden="1">
      <c r="D83" s="431">
        <f>D72*2.5%</f>
        <v>0.12</v>
      </c>
      <c r="E83" s="431">
        <f>E72*5%</f>
        <v>0.24</v>
      </c>
    </row>
    <row r="84" ht="12.75" hidden="1"/>
    <row r="85" spans="4:5" ht="12.75" hidden="1">
      <c r="D85" s="431">
        <f>D72-D83</f>
        <v>4.58</v>
      </c>
      <c r="E85" s="431">
        <f>E72-E83</f>
        <v>4.46</v>
      </c>
    </row>
    <row r="86" ht="12.75" hidden="1"/>
    <row r="87" spans="4:5" ht="12.75" hidden="1">
      <c r="D87" s="431">
        <f>D85-D79</f>
        <v>-90513.17</v>
      </c>
      <c r="E87" s="431">
        <f>E85-E79</f>
        <v>-91037.89</v>
      </c>
    </row>
    <row r="88" ht="12.75" hidden="1"/>
    <row r="89" spans="4:5" ht="12.75" hidden="1">
      <c r="D89" s="431">
        <f>D72-D79</f>
        <v>-90513.05</v>
      </c>
      <c r="E89" s="431">
        <f>E72-E79</f>
        <v>-91037.65</v>
      </c>
    </row>
    <row r="90" spans="4:5" ht="12.75" hidden="1">
      <c r="D90" s="431">
        <f>D72-'[1]9'!F242</f>
        <v>-90513.05</v>
      </c>
      <c r="E90" s="431">
        <f>E72-'[1]9'!G242</f>
        <v>-91037.65</v>
      </c>
    </row>
    <row r="91" ht="12.75" hidden="1"/>
    <row r="92" ht="12.75" hidden="1"/>
    <row r="93" ht="12.75" hidden="1"/>
    <row r="94" spans="4:5" ht="12.75" hidden="1">
      <c r="D94" s="432">
        <f>'[1]7'!D171</f>
        <v>90517.75</v>
      </c>
      <c r="E94" s="432">
        <f>'[1]7'!E171</f>
        <v>91042.35</v>
      </c>
    </row>
    <row r="95" spans="4:5" ht="12.75" hidden="1">
      <c r="D95" s="431">
        <f>D72-D94</f>
        <v>-90513.05</v>
      </c>
      <c r="E95" s="431">
        <f>E72-E94</f>
        <v>-91037.65</v>
      </c>
    </row>
    <row r="96" spans="4:5" ht="12.75" hidden="1">
      <c r="D96" s="431">
        <f>D94*2.5%</f>
        <v>2262.94</v>
      </c>
      <c r="E96" s="431">
        <f>E94*5%</f>
        <v>4552.12</v>
      </c>
    </row>
    <row r="97" ht="12.75" hidden="1"/>
    <row r="98" ht="12.75" hidden="1"/>
    <row r="99" ht="12.75" hidden="1"/>
  </sheetData>
  <sheetProtection/>
  <mergeCells count="4">
    <mergeCell ref="C1:E1"/>
    <mergeCell ref="C2:E2"/>
    <mergeCell ref="C3:E3"/>
    <mergeCell ref="A5:E5"/>
  </mergeCells>
  <printOptions/>
  <pageMargins left="0.79" right="0.25" top="0.28" bottom="0.46" header="0.32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F297"/>
  <sheetViews>
    <sheetView zoomScalePageLayoutView="0" workbookViewId="0" topLeftCell="A1">
      <selection activeCell="AF22" sqref="AF22"/>
    </sheetView>
  </sheetViews>
  <sheetFormatPr defaultColWidth="9.140625" defaultRowHeight="12.75"/>
  <cols>
    <col min="1" max="1" width="13.00390625" style="252" customWidth="1"/>
    <col min="2" max="2" width="4.00390625" style="252" customWidth="1"/>
    <col min="3" max="3" width="68.28125" style="299" customWidth="1"/>
    <col min="4" max="4" width="14.7109375" style="374" customWidth="1"/>
    <col min="5" max="5" width="11.140625" style="7" hidden="1" customWidth="1"/>
    <col min="6" max="7" width="11.421875" style="7" hidden="1" customWidth="1"/>
    <col min="8" max="8" width="11.140625" style="7" hidden="1" customWidth="1"/>
    <col min="9" max="10" width="10.421875" style="7" hidden="1" customWidth="1"/>
    <col min="11" max="15" width="0" style="8" hidden="1" customWidth="1"/>
    <col min="16" max="31" width="0" style="7" hidden="1" customWidth="1"/>
    <col min="32" max="16384" width="9.140625" style="7" customWidth="1"/>
  </cols>
  <sheetData>
    <row r="1" spans="1:5" ht="12.75">
      <c r="A1" s="263"/>
      <c r="B1" s="263"/>
      <c r="C1" s="469" t="s">
        <v>662</v>
      </c>
      <c r="D1" s="469"/>
      <c r="E1" s="21"/>
    </row>
    <row r="2" spans="1:5" ht="12.75">
      <c r="A2" s="263"/>
      <c r="B2" s="263"/>
      <c r="C2" s="469" t="s">
        <v>699</v>
      </c>
      <c r="D2" s="469"/>
      <c r="E2" s="21"/>
    </row>
    <row r="3" spans="1:5" ht="12.75">
      <c r="A3" s="263"/>
      <c r="B3" s="263"/>
      <c r="C3" s="466" t="s">
        <v>703</v>
      </c>
      <c r="D3" s="467"/>
      <c r="E3" s="467"/>
    </row>
    <row r="4" spans="1:4" ht="12.75">
      <c r="A4" s="263"/>
      <c r="B4" s="263"/>
      <c r="C4" s="264"/>
      <c r="D4" s="365"/>
    </row>
    <row r="5" spans="1:4" ht="12.75">
      <c r="A5" s="470" t="s">
        <v>649</v>
      </c>
      <c r="B5" s="470"/>
      <c r="C5" s="470"/>
      <c r="D5" s="470"/>
    </row>
    <row r="6" spans="1:4" ht="39.75" customHeight="1">
      <c r="A6" s="470"/>
      <c r="B6" s="470"/>
      <c r="C6" s="470"/>
      <c r="D6" s="470"/>
    </row>
    <row r="7" spans="1:10" ht="38.25">
      <c r="A7" s="244" t="s">
        <v>150</v>
      </c>
      <c r="B7" s="244" t="s">
        <v>151</v>
      </c>
      <c r="C7" s="265" t="s">
        <v>136</v>
      </c>
      <c r="D7" s="366" t="s">
        <v>175</v>
      </c>
      <c r="E7" s="63" t="s">
        <v>137</v>
      </c>
      <c r="F7" s="32" t="s">
        <v>140</v>
      </c>
      <c r="G7" s="35" t="s">
        <v>204</v>
      </c>
      <c r="H7" s="64" t="s">
        <v>141</v>
      </c>
      <c r="I7" s="36" t="s">
        <v>142</v>
      </c>
      <c r="J7" s="65" t="s">
        <v>205</v>
      </c>
    </row>
    <row r="8" spans="1:15" s="73" customFormat="1" ht="11.25" customHeight="1">
      <c r="A8" s="266" t="s">
        <v>143</v>
      </c>
      <c r="B8" s="266" t="s">
        <v>138</v>
      </c>
      <c r="C8" s="267">
        <v>3</v>
      </c>
      <c r="D8" s="230">
        <v>4</v>
      </c>
      <c r="E8" s="66"/>
      <c r="F8" s="67"/>
      <c r="G8" s="68"/>
      <c r="H8" s="69"/>
      <c r="I8" s="70"/>
      <c r="J8" s="71"/>
      <c r="K8" s="72"/>
      <c r="L8" s="72"/>
      <c r="M8" s="72"/>
      <c r="N8" s="72"/>
      <c r="O8" s="72"/>
    </row>
    <row r="9" spans="1:32" ht="24" customHeight="1" hidden="1">
      <c r="A9" s="268" t="s">
        <v>341</v>
      </c>
      <c r="B9" s="268"/>
      <c r="C9" s="269" t="s">
        <v>470</v>
      </c>
      <c r="D9" s="367">
        <f>D10+D13+D16</f>
        <v>0</v>
      </c>
      <c r="E9" s="74"/>
      <c r="F9" s="46"/>
      <c r="G9" s="57"/>
      <c r="H9" s="75"/>
      <c r="I9" s="47"/>
      <c r="J9" s="48"/>
      <c r="K9" s="8">
        <f>D9*100/D280</f>
        <v>0</v>
      </c>
      <c r="L9" s="8">
        <f>D9*100/D282</f>
        <v>0</v>
      </c>
      <c r="AF9" s="216"/>
    </row>
    <row r="10" spans="1:10" ht="25.5" hidden="1">
      <c r="A10" s="244" t="s">
        <v>342</v>
      </c>
      <c r="B10" s="244"/>
      <c r="C10" s="270" t="s">
        <v>343</v>
      </c>
      <c r="D10" s="368">
        <f>D11</f>
        <v>0</v>
      </c>
      <c r="E10" s="74"/>
      <c r="F10" s="46"/>
      <c r="G10" s="57"/>
      <c r="H10" s="75"/>
      <c r="I10" s="47"/>
      <c r="J10" s="48"/>
    </row>
    <row r="11" spans="1:10" ht="25.5" hidden="1">
      <c r="A11" s="244" t="s">
        <v>344</v>
      </c>
      <c r="B11" s="244"/>
      <c r="C11" s="270" t="s">
        <v>345</v>
      </c>
      <c r="D11" s="368">
        <f>D12</f>
        <v>0</v>
      </c>
      <c r="E11" s="74"/>
      <c r="F11" s="46"/>
      <c r="G11" s="57"/>
      <c r="H11" s="75"/>
      <c r="I11" s="47"/>
      <c r="J11" s="48"/>
    </row>
    <row r="12" spans="1:10" ht="25.5" hidden="1">
      <c r="A12" s="244"/>
      <c r="B12" s="244" t="s">
        <v>132</v>
      </c>
      <c r="C12" s="270" t="s">
        <v>131</v>
      </c>
      <c r="D12" s="368">
        <v>0</v>
      </c>
      <c r="E12" s="74"/>
      <c r="F12" s="46"/>
      <c r="G12" s="57"/>
      <c r="H12" s="75"/>
      <c r="I12" s="47"/>
      <c r="J12" s="48"/>
    </row>
    <row r="13" spans="1:10" ht="12.75" hidden="1">
      <c r="A13" s="244" t="s">
        <v>346</v>
      </c>
      <c r="B13" s="244"/>
      <c r="C13" s="270" t="s">
        <v>347</v>
      </c>
      <c r="D13" s="368">
        <f>D14</f>
        <v>0</v>
      </c>
      <c r="E13" s="74"/>
      <c r="F13" s="46"/>
      <c r="G13" s="57"/>
      <c r="H13" s="75"/>
      <c r="I13" s="47"/>
      <c r="J13" s="48"/>
    </row>
    <row r="14" spans="1:10" ht="12.75" hidden="1">
      <c r="A14" s="244" t="s">
        <v>348</v>
      </c>
      <c r="B14" s="244"/>
      <c r="C14" s="270" t="s">
        <v>349</v>
      </c>
      <c r="D14" s="368">
        <f>D15</f>
        <v>0</v>
      </c>
      <c r="E14" s="74"/>
      <c r="F14" s="46"/>
      <c r="G14" s="57"/>
      <c r="H14" s="75"/>
      <c r="I14" s="47"/>
      <c r="J14" s="48"/>
    </row>
    <row r="15" spans="1:11" ht="25.5" hidden="1">
      <c r="A15" s="244"/>
      <c r="B15" s="244" t="s">
        <v>132</v>
      </c>
      <c r="C15" s="270" t="s">
        <v>131</v>
      </c>
      <c r="D15" s="368">
        <v>0</v>
      </c>
      <c r="E15" s="74"/>
      <c r="F15" s="46"/>
      <c r="G15" s="57"/>
      <c r="H15" s="75"/>
      <c r="I15" s="47"/>
      <c r="J15" s="48"/>
      <c r="K15" s="14"/>
    </row>
    <row r="16" spans="1:10" ht="25.5" hidden="1">
      <c r="A16" s="244" t="s">
        <v>556</v>
      </c>
      <c r="B16" s="247"/>
      <c r="C16" s="271" t="s">
        <v>557</v>
      </c>
      <c r="D16" s="368">
        <f>D18+D19</f>
        <v>0</v>
      </c>
      <c r="E16" s="74"/>
      <c r="F16" s="46"/>
      <c r="G16" s="57"/>
      <c r="H16" s="75"/>
      <c r="I16" s="47"/>
      <c r="J16" s="48"/>
    </row>
    <row r="17" spans="1:10" ht="25.5" hidden="1">
      <c r="A17" s="244" t="s">
        <v>558</v>
      </c>
      <c r="B17" s="247"/>
      <c r="C17" s="273" t="s">
        <v>559</v>
      </c>
      <c r="D17" s="368">
        <f>D18</f>
        <v>0</v>
      </c>
      <c r="E17" s="74"/>
      <c r="F17" s="46"/>
      <c r="G17" s="57"/>
      <c r="H17" s="75"/>
      <c r="I17" s="47"/>
      <c r="J17" s="48"/>
    </row>
    <row r="18" spans="1:10" ht="14.25" customHeight="1" hidden="1">
      <c r="A18" s="244"/>
      <c r="B18" s="244" t="s">
        <v>199</v>
      </c>
      <c r="C18" s="245" t="s">
        <v>198</v>
      </c>
      <c r="D18" s="368"/>
      <c r="E18" s="74"/>
      <c r="F18" s="46"/>
      <c r="G18" s="57"/>
      <c r="H18" s="75"/>
      <c r="I18" s="47"/>
      <c r="J18" s="48"/>
    </row>
    <row r="19" spans="1:10" ht="27.75" customHeight="1" hidden="1">
      <c r="A19" s="244" t="s">
        <v>560</v>
      </c>
      <c r="B19" s="244"/>
      <c r="C19" s="245" t="s">
        <v>559</v>
      </c>
      <c r="D19" s="368">
        <f>D20</f>
        <v>0</v>
      </c>
      <c r="E19" s="74"/>
      <c r="F19" s="46"/>
      <c r="G19" s="57"/>
      <c r="H19" s="75"/>
      <c r="I19" s="47"/>
      <c r="J19" s="48"/>
    </row>
    <row r="20" spans="1:10" ht="24.75" customHeight="1" hidden="1">
      <c r="A20" s="244"/>
      <c r="B20" s="247" t="s">
        <v>157</v>
      </c>
      <c r="C20" s="275" t="s">
        <v>366</v>
      </c>
      <c r="D20" s="368"/>
      <c r="E20" s="74"/>
      <c r="F20" s="46"/>
      <c r="G20" s="57"/>
      <c r="H20" s="75"/>
      <c r="I20" s="47"/>
      <c r="J20" s="48"/>
    </row>
    <row r="21" spans="1:12" ht="16.5" customHeight="1">
      <c r="A21" s="268" t="s">
        <v>350</v>
      </c>
      <c r="B21" s="268"/>
      <c r="C21" s="269" t="s">
        <v>471</v>
      </c>
      <c r="D21" s="367">
        <f>D25+D28+D36+D22+D33+D39+D42</f>
        <v>275.81</v>
      </c>
      <c r="E21" s="74"/>
      <c r="F21" s="46"/>
      <c r="G21" s="57"/>
      <c r="H21" s="75"/>
      <c r="I21" s="47"/>
      <c r="J21" s="48"/>
      <c r="K21" s="8">
        <f>D21*100/D280</f>
        <v>-1.62937879674916</v>
      </c>
      <c r="L21" s="8">
        <f>D21*100/D282</f>
        <v>-1.62937879674916</v>
      </c>
    </row>
    <row r="22" spans="1:10" ht="26.25" customHeight="1">
      <c r="A22" s="243" t="s">
        <v>410</v>
      </c>
      <c r="B22" s="268"/>
      <c r="C22" s="274" t="s">
        <v>411</v>
      </c>
      <c r="D22" s="368">
        <f>D23</f>
        <v>782.02</v>
      </c>
      <c r="E22" s="74"/>
      <c r="F22" s="46"/>
      <c r="G22" s="57"/>
      <c r="H22" s="75"/>
      <c r="I22" s="47"/>
      <c r="J22" s="48"/>
    </row>
    <row r="23" spans="1:10" ht="24" customHeight="1">
      <c r="A23" s="243" t="s">
        <v>412</v>
      </c>
      <c r="B23" s="268"/>
      <c r="C23" s="272" t="s">
        <v>345</v>
      </c>
      <c r="D23" s="368">
        <f>D24</f>
        <v>782.02</v>
      </c>
      <c r="E23" s="74"/>
      <c r="F23" s="46"/>
      <c r="G23" s="57"/>
      <c r="H23" s="75"/>
      <c r="I23" s="47"/>
      <c r="J23" s="48"/>
    </row>
    <row r="24" spans="1:10" ht="24" customHeight="1">
      <c r="A24" s="243"/>
      <c r="B24" s="244" t="s">
        <v>132</v>
      </c>
      <c r="C24" s="270" t="s">
        <v>131</v>
      </c>
      <c r="D24" s="368">
        <v>782.02</v>
      </c>
      <c r="E24" s="74"/>
      <c r="F24" s="46"/>
      <c r="G24" s="57"/>
      <c r="H24" s="75"/>
      <c r="I24" s="47"/>
      <c r="J24" s="48"/>
    </row>
    <row r="25" spans="1:10" ht="12.75" customHeight="1">
      <c r="A25" s="244" t="s">
        <v>351</v>
      </c>
      <c r="B25" s="244"/>
      <c r="C25" s="270" t="s">
        <v>352</v>
      </c>
      <c r="D25" s="368">
        <f>D26</f>
        <v>193.79</v>
      </c>
      <c r="E25" s="74"/>
      <c r="F25" s="46"/>
      <c r="G25" s="57"/>
      <c r="H25" s="75"/>
      <c r="I25" s="47"/>
      <c r="J25" s="48"/>
    </row>
    <row r="26" spans="1:10" ht="25.5">
      <c r="A26" s="244" t="s">
        <v>353</v>
      </c>
      <c r="B26" s="244"/>
      <c r="C26" s="275" t="s">
        <v>345</v>
      </c>
      <c r="D26" s="368">
        <f>D27</f>
        <v>193.79</v>
      </c>
      <c r="E26" s="74"/>
      <c r="F26" s="46"/>
      <c r="G26" s="57"/>
      <c r="H26" s="75"/>
      <c r="I26" s="47"/>
      <c r="J26" s="48"/>
    </row>
    <row r="27" spans="1:10" ht="25.5">
      <c r="A27" s="244"/>
      <c r="B27" s="244" t="s">
        <v>132</v>
      </c>
      <c r="C27" s="273" t="s">
        <v>131</v>
      </c>
      <c r="D27" s="368">
        <v>193.79</v>
      </c>
      <c r="E27" s="74"/>
      <c r="F27" s="46"/>
      <c r="G27" s="57"/>
      <c r="H27" s="75"/>
      <c r="I27" s="47"/>
      <c r="J27" s="48"/>
    </row>
    <row r="28" spans="1:10" ht="25.5" customHeight="1" hidden="1">
      <c r="A28" s="244" t="s">
        <v>354</v>
      </c>
      <c r="B28" s="244"/>
      <c r="C28" s="270" t="s">
        <v>355</v>
      </c>
      <c r="D28" s="368">
        <f>D29+D31</f>
        <v>0</v>
      </c>
      <c r="E28" s="74"/>
      <c r="F28" s="46"/>
      <c r="G28" s="57"/>
      <c r="H28" s="75"/>
      <c r="I28" s="47"/>
      <c r="J28" s="48"/>
    </row>
    <row r="29" spans="1:10" ht="25.5" hidden="1">
      <c r="A29" s="244" t="s">
        <v>356</v>
      </c>
      <c r="B29" s="244"/>
      <c r="C29" s="275" t="s">
        <v>345</v>
      </c>
      <c r="D29" s="368">
        <f>D30</f>
        <v>0</v>
      </c>
      <c r="E29" s="74"/>
      <c r="F29" s="46"/>
      <c r="G29" s="57"/>
      <c r="H29" s="75"/>
      <c r="I29" s="47"/>
      <c r="J29" s="48"/>
    </row>
    <row r="30" spans="1:10" ht="25.5" hidden="1">
      <c r="A30" s="244"/>
      <c r="B30" s="244" t="s">
        <v>132</v>
      </c>
      <c r="C30" s="273" t="s">
        <v>131</v>
      </c>
      <c r="D30" s="368"/>
      <c r="E30" s="74"/>
      <c r="F30" s="46"/>
      <c r="G30" s="57"/>
      <c r="H30" s="75"/>
      <c r="I30" s="47"/>
      <c r="J30" s="48"/>
    </row>
    <row r="31" spans="1:10" ht="12.75" hidden="1">
      <c r="A31" s="244" t="s">
        <v>357</v>
      </c>
      <c r="B31" s="244"/>
      <c r="C31" s="270" t="s">
        <v>349</v>
      </c>
      <c r="D31" s="368">
        <f>D32</f>
        <v>0</v>
      </c>
      <c r="E31" s="74"/>
      <c r="F31" s="46"/>
      <c r="G31" s="57"/>
      <c r="H31" s="75"/>
      <c r="I31" s="47"/>
      <c r="J31" s="48"/>
    </row>
    <row r="32" spans="1:10" ht="25.5" hidden="1">
      <c r="A32" s="244"/>
      <c r="B32" s="244" t="s">
        <v>132</v>
      </c>
      <c r="C32" s="273" t="s">
        <v>131</v>
      </c>
      <c r="D32" s="368"/>
      <c r="E32" s="74"/>
      <c r="F32" s="46"/>
      <c r="G32" s="57"/>
      <c r="H32" s="75"/>
      <c r="I32" s="47"/>
      <c r="J32" s="48"/>
    </row>
    <row r="33" spans="1:10" ht="12.75" hidden="1">
      <c r="A33" s="243" t="s">
        <v>413</v>
      </c>
      <c r="B33" s="244"/>
      <c r="C33" s="274" t="s">
        <v>415</v>
      </c>
      <c r="D33" s="368">
        <f>D34</f>
        <v>0</v>
      </c>
      <c r="E33" s="74"/>
      <c r="F33" s="46"/>
      <c r="G33" s="57"/>
      <c r="H33" s="75"/>
      <c r="I33" s="47"/>
      <c r="J33" s="48"/>
    </row>
    <row r="34" spans="1:10" ht="25.5" hidden="1">
      <c r="A34" s="243" t="s">
        <v>414</v>
      </c>
      <c r="B34" s="244"/>
      <c r="C34" s="275" t="s">
        <v>88</v>
      </c>
      <c r="D34" s="368">
        <f>D35</f>
        <v>0</v>
      </c>
      <c r="E34" s="74"/>
      <c r="F34" s="46"/>
      <c r="G34" s="57"/>
      <c r="H34" s="75"/>
      <c r="I34" s="47"/>
      <c r="J34" s="48"/>
    </row>
    <row r="35" spans="1:10" ht="25.5" hidden="1">
      <c r="A35" s="243"/>
      <c r="B35" s="244" t="s">
        <v>132</v>
      </c>
      <c r="C35" s="273" t="s">
        <v>131</v>
      </c>
      <c r="D35" s="368"/>
      <c r="E35" s="74"/>
      <c r="F35" s="46"/>
      <c r="G35" s="57"/>
      <c r="H35" s="75"/>
      <c r="I35" s="47"/>
      <c r="J35" s="48"/>
    </row>
    <row r="36" spans="1:10" ht="14.25" customHeight="1" hidden="1">
      <c r="A36" s="247" t="s">
        <v>358</v>
      </c>
      <c r="B36" s="247"/>
      <c r="C36" s="275" t="s">
        <v>359</v>
      </c>
      <c r="D36" s="368">
        <f>D37</f>
        <v>0</v>
      </c>
      <c r="E36" s="74"/>
      <c r="F36" s="46"/>
      <c r="G36" s="57"/>
      <c r="H36" s="75"/>
      <c r="I36" s="47"/>
      <c r="J36" s="48"/>
    </row>
    <row r="37" spans="1:10" ht="51" hidden="1">
      <c r="A37" s="276" t="s">
        <v>432</v>
      </c>
      <c r="B37" s="247"/>
      <c r="C37" s="275" t="s">
        <v>360</v>
      </c>
      <c r="D37" s="368">
        <f>D38</f>
        <v>0</v>
      </c>
      <c r="E37" s="74"/>
      <c r="F37" s="46"/>
      <c r="G37" s="57"/>
      <c r="H37" s="75"/>
      <c r="I37" s="47"/>
      <c r="J37" s="48"/>
    </row>
    <row r="38" spans="1:10" ht="25.5" hidden="1">
      <c r="A38" s="247"/>
      <c r="B38" s="247" t="s">
        <v>132</v>
      </c>
      <c r="C38" s="273" t="s">
        <v>131</v>
      </c>
      <c r="D38" s="368"/>
      <c r="E38" s="74"/>
      <c r="F38" s="46"/>
      <c r="G38" s="57"/>
      <c r="H38" s="75"/>
      <c r="I38" s="47"/>
      <c r="J38" s="48"/>
    </row>
    <row r="39" spans="1:10" ht="25.5">
      <c r="A39" s="243" t="s">
        <v>446</v>
      </c>
      <c r="B39" s="247"/>
      <c r="C39" s="274" t="s">
        <v>447</v>
      </c>
      <c r="D39" s="368">
        <f>D40</f>
        <v>-300</v>
      </c>
      <c r="E39" s="74"/>
      <c r="F39" s="46"/>
      <c r="G39" s="57"/>
      <c r="H39" s="75"/>
      <c r="I39" s="47"/>
      <c r="J39" s="48"/>
    </row>
    <row r="40" spans="1:10" ht="27.75" customHeight="1">
      <c r="A40" s="243" t="s">
        <v>633</v>
      </c>
      <c r="B40" s="277"/>
      <c r="C40" s="271" t="s">
        <v>632</v>
      </c>
      <c r="D40" s="368">
        <f>D41</f>
        <v>-300</v>
      </c>
      <c r="E40" s="74"/>
      <c r="F40" s="46"/>
      <c r="G40" s="57"/>
      <c r="H40" s="75"/>
      <c r="I40" s="47"/>
      <c r="J40" s="48"/>
    </row>
    <row r="41" spans="1:10" ht="26.25" customHeight="1">
      <c r="A41" s="243"/>
      <c r="B41" s="247" t="s">
        <v>132</v>
      </c>
      <c r="C41" s="273" t="s">
        <v>131</v>
      </c>
      <c r="D41" s="368">
        <v>-300</v>
      </c>
      <c r="E41" s="74"/>
      <c r="F41" s="46"/>
      <c r="G41" s="57"/>
      <c r="H41" s="75"/>
      <c r="I41" s="47"/>
      <c r="J41" s="48"/>
    </row>
    <row r="42" spans="1:10" ht="26.25" customHeight="1">
      <c r="A42" s="243" t="s">
        <v>635</v>
      </c>
      <c r="B42" s="247"/>
      <c r="C42" s="273" t="s">
        <v>634</v>
      </c>
      <c r="D42" s="368">
        <f>D43</f>
        <v>-400</v>
      </c>
      <c r="E42" s="74"/>
      <c r="F42" s="46"/>
      <c r="G42" s="57"/>
      <c r="H42" s="75"/>
      <c r="I42" s="47"/>
      <c r="J42" s="48"/>
    </row>
    <row r="43" spans="1:10" ht="30.75" customHeight="1">
      <c r="A43" s="243" t="s">
        <v>693</v>
      </c>
      <c r="B43" s="247"/>
      <c r="C43" s="273" t="s">
        <v>694</v>
      </c>
      <c r="D43" s="368">
        <f>D44</f>
        <v>-400</v>
      </c>
      <c r="E43" s="74"/>
      <c r="F43" s="46"/>
      <c r="G43" s="57"/>
      <c r="H43" s="75"/>
      <c r="I43" s="47"/>
      <c r="J43" s="48"/>
    </row>
    <row r="44" spans="1:10" ht="26.25" customHeight="1">
      <c r="A44" s="243"/>
      <c r="B44" s="247" t="s">
        <v>132</v>
      </c>
      <c r="C44" s="273" t="s">
        <v>131</v>
      </c>
      <c r="D44" s="368">
        <v>-400</v>
      </c>
      <c r="E44" s="74"/>
      <c r="F44" s="46"/>
      <c r="G44" s="57"/>
      <c r="H44" s="75"/>
      <c r="I44" s="47"/>
      <c r="J44" s="48"/>
    </row>
    <row r="45" spans="1:12" ht="38.25">
      <c r="A45" s="278" t="s">
        <v>20</v>
      </c>
      <c r="B45" s="247"/>
      <c r="C45" s="279" t="s">
        <v>472</v>
      </c>
      <c r="D45" s="367">
        <f>D49+D70</f>
        <v>-2568.78</v>
      </c>
      <c r="E45" s="74"/>
      <c r="F45" s="46"/>
      <c r="G45" s="57"/>
      <c r="H45" s="75"/>
      <c r="I45" s="47"/>
      <c r="J45" s="48"/>
      <c r="K45" s="8">
        <f>D45*100/D280</f>
        <v>15.1753586364284</v>
      </c>
      <c r="L45" s="8">
        <f>D45*100/D282</f>
        <v>15.1753586364284</v>
      </c>
    </row>
    <row r="46" spans="1:10" ht="38.25" hidden="1">
      <c r="A46" s="243" t="s">
        <v>484</v>
      </c>
      <c r="B46" s="247"/>
      <c r="C46" s="272" t="s">
        <v>42</v>
      </c>
      <c r="D46" s="368">
        <f>D47</f>
        <v>0</v>
      </c>
      <c r="E46" s="74"/>
      <c r="F46" s="46"/>
      <c r="G46" s="57"/>
      <c r="H46" s="75"/>
      <c r="I46" s="47"/>
      <c r="J46" s="48"/>
    </row>
    <row r="47" spans="1:10" ht="25.5" hidden="1">
      <c r="A47" s="243" t="s">
        <v>514</v>
      </c>
      <c r="B47" s="247"/>
      <c r="C47" s="239" t="s">
        <v>515</v>
      </c>
      <c r="D47" s="368">
        <f>D48</f>
        <v>0</v>
      </c>
      <c r="E47" s="74"/>
      <c r="F47" s="46"/>
      <c r="G47" s="57"/>
      <c r="H47" s="75"/>
      <c r="I47" s="47"/>
      <c r="J47" s="48"/>
    </row>
    <row r="48" spans="1:10" ht="14.25" customHeight="1" hidden="1">
      <c r="A48" s="278"/>
      <c r="B48" s="247" t="s">
        <v>401</v>
      </c>
      <c r="C48" s="275" t="s">
        <v>402</v>
      </c>
      <c r="D48" s="368"/>
      <c r="E48" s="74"/>
      <c r="F48" s="46"/>
      <c r="G48" s="57"/>
      <c r="H48" s="75"/>
      <c r="I48" s="47"/>
      <c r="J48" s="48"/>
    </row>
    <row r="49" spans="1:10" ht="25.5">
      <c r="A49" s="243" t="s">
        <v>21</v>
      </c>
      <c r="B49" s="247"/>
      <c r="C49" s="280" t="s">
        <v>25</v>
      </c>
      <c r="D49" s="368">
        <f>D50+D61</f>
        <v>-2658.78</v>
      </c>
      <c r="E49" s="74"/>
      <c r="F49" s="46"/>
      <c r="G49" s="57"/>
      <c r="H49" s="75"/>
      <c r="I49" s="47"/>
      <c r="J49" s="48"/>
    </row>
    <row r="50" spans="1:10" ht="38.25" hidden="1">
      <c r="A50" s="243" t="s">
        <v>41</v>
      </c>
      <c r="B50" s="247"/>
      <c r="C50" s="272" t="s">
        <v>42</v>
      </c>
      <c r="D50" s="368">
        <f>D56+D51+D59+D54</f>
        <v>0</v>
      </c>
      <c r="E50" s="74"/>
      <c r="F50" s="46"/>
      <c r="G50" s="57"/>
      <c r="H50" s="75"/>
      <c r="I50" s="47"/>
      <c r="J50" s="48"/>
    </row>
    <row r="51" spans="1:10" ht="38.25" hidden="1">
      <c r="A51" s="243" t="s">
        <v>322</v>
      </c>
      <c r="B51" s="247"/>
      <c r="C51" s="272" t="s">
        <v>321</v>
      </c>
      <c r="D51" s="368">
        <f>D53+D52</f>
        <v>0</v>
      </c>
      <c r="E51" s="74"/>
      <c r="F51" s="46"/>
      <c r="G51" s="57"/>
      <c r="H51" s="75"/>
      <c r="I51" s="47"/>
      <c r="J51" s="48"/>
    </row>
    <row r="52" spans="1:10" ht="15.75" customHeight="1" hidden="1">
      <c r="A52" s="243"/>
      <c r="B52" s="247" t="s">
        <v>401</v>
      </c>
      <c r="C52" s="275" t="s">
        <v>402</v>
      </c>
      <c r="D52" s="368"/>
      <c r="E52" s="74"/>
      <c r="F52" s="46"/>
      <c r="G52" s="57"/>
      <c r="H52" s="75"/>
      <c r="I52" s="47"/>
      <c r="J52" s="48"/>
    </row>
    <row r="53" spans="1:10" ht="12.75" hidden="1">
      <c r="A53" s="243"/>
      <c r="B53" s="244" t="s">
        <v>199</v>
      </c>
      <c r="C53" s="245" t="s">
        <v>198</v>
      </c>
      <c r="D53" s="368">
        <v>0</v>
      </c>
      <c r="E53" s="74"/>
      <c r="F53" s="46"/>
      <c r="G53" s="57"/>
      <c r="H53" s="75"/>
      <c r="I53" s="47"/>
      <c r="J53" s="48"/>
    </row>
    <row r="54" spans="1:10" ht="12.75" hidden="1">
      <c r="A54" s="243" t="s">
        <v>424</v>
      </c>
      <c r="B54" s="244"/>
      <c r="C54" s="245" t="s">
        <v>40</v>
      </c>
      <c r="D54" s="368">
        <f>D55</f>
        <v>0</v>
      </c>
      <c r="E54" s="74"/>
      <c r="F54" s="46"/>
      <c r="G54" s="57"/>
      <c r="H54" s="75"/>
      <c r="I54" s="47"/>
      <c r="J54" s="48"/>
    </row>
    <row r="55" spans="1:10" ht="12.75" hidden="1">
      <c r="A55" s="243"/>
      <c r="B55" s="244" t="s">
        <v>199</v>
      </c>
      <c r="C55" s="245" t="s">
        <v>198</v>
      </c>
      <c r="D55" s="368"/>
      <c r="E55" s="74"/>
      <c r="F55" s="46"/>
      <c r="G55" s="57"/>
      <c r="H55" s="75"/>
      <c r="I55" s="47"/>
      <c r="J55" s="48"/>
    </row>
    <row r="56" spans="1:10" ht="25.5" hidden="1">
      <c r="A56" s="243" t="s">
        <v>43</v>
      </c>
      <c r="B56" s="247"/>
      <c r="C56" s="239" t="s">
        <v>44</v>
      </c>
      <c r="D56" s="368">
        <f>D58+D57</f>
        <v>0</v>
      </c>
      <c r="E56" s="74"/>
      <c r="F56" s="46"/>
      <c r="G56" s="57"/>
      <c r="H56" s="75"/>
      <c r="I56" s="47"/>
      <c r="J56" s="48"/>
    </row>
    <row r="57" spans="1:10" ht="25.5" hidden="1">
      <c r="A57" s="243"/>
      <c r="B57" s="247" t="s">
        <v>157</v>
      </c>
      <c r="C57" s="275" t="s">
        <v>366</v>
      </c>
      <c r="D57" s="368">
        <v>0</v>
      </c>
      <c r="E57" s="74"/>
      <c r="F57" s="46"/>
      <c r="G57" s="57"/>
      <c r="H57" s="75"/>
      <c r="I57" s="47"/>
      <c r="J57" s="48"/>
    </row>
    <row r="58" spans="1:10" ht="12.75" hidden="1">
      <c r="A58" s="247"/>
      <c r="B58" s="244" t="s">
        <v>199</v>
      </c>
      <c r="C58" s="245" t="s">
        <v>198</v>
      </c>
      <c r="D58" s="368"/>
      <c r="E58" s="74"/>
      <c r="F58" s="46"/>
      <c r="G58" s="57"/>
      <c r="H58" s="75"/>
      <c r="I58" s="47"/>
      <c r="J58" s="48"/>
    </row>
    <row r="59" spans="1:10" ht="27" customHeight="1" hidden="1">
      <c r="A59" s="243" t="s">
        <v>269</v>
      </c>
      <c r="B59" s="247"/>
      <c r="C59" s="281" t="s">
        <v>268</v>
      </c>
      <c r="D59" s="368">
        <f>D60</f>
        <v>0</v>
      </c>
      <c r="E59" s="74"/>
      <c r="F59" s="46"/>
      <c r="G59" s="57"/>
      <c r="H59" s="75"/>
      <c r="I59" s="47"/>
      <c r="J59" s="48"/>
    </row>
    <row r="60" spans="1:10" ht="12.75" hidden="1">
      <c r="A60" s="247"/>
      <c r="B60" s="244" t="s">
        <v>199</v>
      </c>
      <c r="C60" s="245" t="s">
        <v>198</v>
      </c>
      <c r="D60" s="368"/>
      <c r="E60" s="74"/>
      <c r="F60" s="46"/>
      <c r="G60" s="57"/>
      <c r="H60" s="75"/>
      <c r="I60" s="47"/>
      <c r="J60" s="48"/>
    </row>
    <row r="61" spans="1:10" ht="25.5">
      <c r="A61" s="243" t="s">
        <v>26</v>
      </c>
      <c r="B61" s="247"/>
      <c r="C61" s="272" t="s">
        <v>29</v>
      </c>
      <c r="D61" s="368">
        <f>D62+D64+D66+D68</f>
        <v>-2658.78</v>
      </c>
      <c r="E61" s="74"/>
      <c r="F61" s="46"/>
      <c r="G61" s="57"/>
      <c r="H61" s="75"/>
      <c r="I61" s="47"/>
      <c r="J61" s="48"/>
    </row>
    <row r="62" spans="1:10" ht="38.25">
      <c r="A62" s="243" t="s">
        <v>27</v>
      </c>
      <c r="B62" s="247"/>
      <c r="C62" s="282" t="s">
        <v>28</v>
      </c>
      <c r="D62" s="368">
        <f>D63</f>
        <v>-1071.71</v>
      </c>
      <c r="E62" s="74"/>
      <c r="F62" s="46"/>
      <c r="G62" s="57"/>
      <c r="H62" s="75"/>
      <c r="I62" s="47"/>
      <c r="J62" s="48"/>
    </row>
    <row r="63" spans="1:10" ht="25.5">
      <c r="A63" s="247"/>
      <c r="B63" s="247" t="s">
        <v>157</v>
      </c>
      <c r="C63" s="275" t="s">
        <v>366</v>
      </c>
      <c r="D63" s="368">
        <f>-973.98373-97.72541</f>
        <v>-1071.71</v>
      </c>
      <c r="E63" s="74"/>
      <c r="F63" s="46"/>
      <c r="G63" s="57"/>
      <c r="H63" s="75"/>
      <c r="I63" s="47"/>
      <c r="J63" s="48"/>
    </row>
    <row r="64" spans="1:10" ht="25.5">
      <c r="A64" s="243" t="s">
        <v>30</v>
      </c>
      <c r="B64" s="247"/>
      <c r="C64" s="240" t="s">
        <v>315</v>
      </c>
      <c r="D64" s="368">
        <f>D65</f>
        <v>7.73</v>
      </c>
      <c r="E64" s="74"/>
      <c r="F64" s="46"/>
      <c r="G64" s="57"/>
      <c r="H64" s="75"/>
      <c r="I64" s="47"/>
      <c r="J64" s="48"/>
    </row>
    <row r="65" spans="1:10" ht="25.5">
      <c r="A65" s="247"/>
      <c r="B65" s="247" t="s">
        <v>157</v>
      </c>
      <c r="C65" s="275" t="s">
        <v>366</v>
      </c>
      <c r="D65" s="462">
        <v>7.73</v>
      </c>
      <c r="E65" s="74"/>
      <c r="F65" s="46"/>
      <c r="G65" s="57"/>
      <c r="H65" s="75"/>
      <c r="I65" s="47"/>
      <c r="J65" s="48"/>
    </row>
    <row r="66" spans="1:10" ht="24.75" customHeight="1">
      <c r="A66" s="243" t="s">
        <v>82</v>
      </c>
      <c r="B66" s="247"/>
      <c r="C66" s="240" t="s">
        <v>83</v>
      </c>
      <c r="D66" s="368">
        <f>D67</f>
        <v>-396</v>
      </c>
      <c r="E66" s="74"/>
      <c r="F66" s="46"/>
      <c r="G66" s="57"/>
      <c r="H66" s="75"/>
      <c r="I66" s="47"/>
      <c r="J66" s="48"/>
    </row>
    <row r="67" spans="1:10" ht="25.5">
      <c r="A67" s="247"/>
      <c r="B67" s="247" t="s">
        <v>157</v>
      </c>
      <c r="C67" s="275" t="s">
        <v>366</v>
      </c>
      <c r="D67" s="368">
        <v>-396</v>
      </c>
      <c r="E67" s="74"/>
      <c r="F67" s="46"/>
      <c r="G67" s="57"/>
      <c r="H67" s="75"/>
      <c r="I67" s="47"/>
      <c r="J67" s="48"/>
    </row>
    <row r="68" spans="1:10" ht="25.5">
      <c r="A68" s="243" t="s">
        <v>425</v>
      </c>
      <c r="B68" s="247"/>
      <c r="C68" s="240" t="s">
        <v>426</v>
      </c>
      <c r="D68" s="368">
        <f>D69</f>
        <v>-1198.8</v>
      </c>
      <c r="E68" s="74"/>
      <c r="F68" s="46"/>
      <c r="G68" s="57"/>
      <c r="H68" s="75"/>
      <c r="I68" s="47"/>
      <c r="J68" s="48"/>
    </row>
    <row r="69" spans="1:10" ht="25.5">
      <c r="A69" s="243"/>
      <c r="B69" s="247" t="s">
        <v>157</v>
      </c>
      <c r="C69" s="275" t="s">
        <v>366</v>
      </c>
      <c r="D69" s="368">
        <v>-1198.8</v>
      </c>
      <c r="E69" s="74"/>
      <c r="F69" s="46"/>
      <c r="G69" s="57"/>
      <c r="H69" s="75"/>
      <c r="I69" s="47"/>
      <c r="J69" s="48"/>
    </row>
    <row r="70" spans="1:10" ht="38.25">
      <c r="A70" s="243" t="s">
        <v>31</v>
      </c>
      <c r="B70" s="247"/>
      <c r="C70" s="240" t="s">
        <v>75</v>
      </c>
      <c r="D70" s="368">
        <f>D71+D78</f>
        <v>90</v>
      </c>
      <c r="E70" s="74"/>
      <c r="F70" s="46"/>
      <c r="G70" s="57"/>
      <c r="H70" s="75"/>
      <c r="I70" s="47"/>
      <c r="J70" s="48"/>
    </row>
    <row r="71" spans="1:10" ht="12.75" customHeight="1">
      <c r="A71" s="243" t="s">
        <v>33</v>
      </c>
      <c r="B71" s="247"/>
      <c r="C71" s="272" t="s">
        <v>34</v>
      </c>
      <c r="D71" s="368">
        <f>D72+D74+D76</f>
        <v>90</v>
      </c>
      <c r="E71" s="74"/>
      <c r="F71" s="46"/>
      <c r="G71" s="57"/>
      <c r="H71" s="75"/>
      <c r="I71" s="47"/>
      <c r="J71" s="48"/>
    </row>
    <row r="72" spans="1:10" ht="12.75" customHeight="1" hidden="1">
      <c r="A72" s="243" t="s">
        <v>35</v>
      </c>
      <c r="B72" s="247"/>
      <c r="C72" s="282" t="s">
        <v>36</v>
      </c>
      <c r="D72" s="368">
        <f>D73</f>
        <v>0</v>
      </c>
      <c r="E72" s="74"/>
      <c r="F72" s="46"/>
      <c r="G72" s="57"/>
      <c r="H72" s="75"/>
      <c r="I72" s="47"/>
      <c r="J72" s="48"/>
    </row>
    <row r="73" spans="1:10" ht="24.75" customHeight="1" hidden="1">
      <c r="A73" s="243"/>
      <c r="B73" s="247" t="s">
        <v>132</v>
      </c>
      <c r="C73" s="273" t="s">
        <v>131</v>
      </c>
      <c r="D73" s="368"/>
      <c r="E73" s="74"/>
      <c r="F73" s="46"/>
      <c r="G73" s="57"/>
      <c r="H73" s="75"/>
      <c r="I73" s="47"/>
      <c r="J73" s="48"/>
    </row>
    <row r="74" spans="1:10" ht="24.75" customHeight="1">
      <c r="A74" s="243" t="s">
        <v>181</v>
      </c>
      <c r="B74" s="247"/>
      <c r="C74" s="282" t="s">
        <v>180</v>
      </c>
      <c r="D74" s="368">
        <f>D75</f>
        <v>90</v>
      </c>
      <c r="E74" s="74"/>
      <c r="F74" s="46"/>
      <c r="G74" s="57"/>
      <c r="H74" s="75"/>
      <c r="I74" s="47"/>
      <c r="J74" s="48"/>
    </row>
    <row r="75" spans="1:10" ht="24.75" customHeight="1">
      <c r="A75" s="243"/>
      <c r="B75" s="247" t="s">
        <v>157</v>
      </c>
      <c r="C75" s="275" t="s">
        <v>366</v>
      </c>
      <c r="D75" s="368">
        <v>90</v>
      </c>
      <c r="E75" s="74"/>
      <c r="F75" s="46"/>
      <c r="G75" s="57"/>
      <c r="H75" s="75"/>
      <c r="I75" s="47"/>
      <c r="J75" s="48"/>
    </row>
    <row r="76" spans="1:10" ht="13.5" customHeight="1" hidden="1">
      <c r="A76" s="243" t="s">
        <v>182</v>
      </c>
      <c r="B76" s="247"/>
      <c r="C76" s="282" t="s">
        <v>183</v>
      </c>
      <c r="D76" s="368">
        <f>D77</f>
        <v>0</v>
      </c>
      <c r="E76" s="74"/>
      <c r="F76" s="46"/>
      <c r="G76" s="57"/>
      <c r="H76" s="75"/>
      <c r="I76" s="47"/>
      <c r="J76" s="48"/>
    </row>
    <row r="77" spans="1:10" ht="24.75" customHeight="1" hidden="1">
      <c r="A77" s="243"/>
      <c r="B77" s="247" t="s">
        <v>157</v>
      </c>
      <c r="C77" s="275" t="s">
        <v>366</v>
      </c>
      <c r="D77" s="368"/>
      <c r="E77" s="74"/>
      <c r="F77" s="46"/>
      <c r="G77" s="57"/>
      <c r="H77" s="75"/>
      <c r="I77" s="47"/>
      <c r="J77" s="48"/>
    </row>
    <row r="78" spans="1:10" ht="12.75" customHeight="1" hidden="1">
      <c r="A78" s="243" t="s">
        <v>37</v>
      </c>
      <c r="B78" s="247"/>
      <c r="C78" s="272" t="s">
        <v>38</v>
      </c>
      <c r="D78" s="368">
        <f>D79</f>
        <v>0</v>
      </c>
      <c r="E78" s="74"/>
      <c r="F78" s="46"/>
      <c r="G78" s="57"/>
      <c r="H78" s="75"/>
      <c r="I78" s="47"/>
      <c r="J78" s="48"/>
    </row>
    <row r="79" spans="1:10" ht="12.75" customHeight="1" hidden="1">
      <c r="A79" s="243" t="s">
        <v>39</v>
      </c>
      <c r="B79" s="247"/>
      <c r="C79" s="240" t="s">
        <v>40</v>
      </c>
      <c r="D79" s="368">
        <f>D80</f>
        <v>0</v>
      </c>
      <c r="E79" s="74"/>
      <c r="F79" s="46"/>
      <c r="G79" s="57"/>
      <c r="H79" s="75"/>
      <c r="I79" s="47"/>
      <c r="J79" s="48"/>
    </row>
    <row r="80" spans="1:10" ht="12.75" customHeight="1" hidden="1">
      <c r="A80" s="243"/>
      <c r="B80" s="244" t="s">
        <v>199</v>
      </c>
      <c r="C80" s="245" t="s">
        <v>198</v>
      </c>
      <c r="D80" s="368"/>
      <c r="E80" s="74"/>
      <c r="F80" s="46"/>
      <c r="G80" s="57"/>
      <c r="H80" s="75"/>
      <c r="I80" s="47"/>
      <c r="J80" s="48"/>
    </row>
    <row r="81" spans="1:12" ht="38.25">
      <c r="A81" s="283" t="s">
        <v>361</v>
      </c>
      <c r="B81" s="247"/>
      <c r="C81" s="284" t="s">
        <v>473</v>
      </c>
      <c r="D81" s="367">
        <f>D82+D97</f>
        <v>-241.74</v>
      </c>
      <c r="E81" s="74"/>
      <c r="F81" s="46"/>
      <c r="G81" s="57"/>
      <c r="H81" s="75"/>
      <c r="I81" s="47"/>
      <c r="J81" s="48"/>
      <c r="K81" s="8">
        <f>D81*100/D280</f>
        <v>1.4281064150181</v>
      </c>
      <c r="L81" s="8">
        <f>D81*100/D282</f>
        <v>1.4281064150181</v>
      </c>
    </row>
    <row r="82" spans="1:10" ht="25.5">
      <c r="A82" s="247" t="s">
        <v>362</v>
      </c>
      <c r="B82" s="247"/>
      <c r="C82" s="275" t="s">
        <v>311</v>
      </c>
      <c r="D82" s="368">
        <f>D83+D94</f>
        <v>-2000</v>
      </c>
      <c r="E82" s="74"/>
      <c r="F82" s="46"/>
      <c r="G82" s="57"/>
      <c r="H82" s="75"/>
      <c r="I82" s="47"/>
      <c r="J82" s="48"/>
    </row>
    <row r="83" spans="1:10" ht="25.5">
      <c r="A83" s="247" t="s">
        <v>363</v>
      </c>
      <c r="B83" s="247"/>
      <c r="C83" s="275" t="s">
        <v>364</v>
      </c>
      <c r="D83" s="368">
        <f>D86+D88+D84+D90</f>
        <v>-2000</v>
      </c>
      <c r="E83" s="74"/>
      <c r="F83" s="46"/>
      <c r="G83" s="57"/>
      <c r="H83" s="75"/>
      <c r="I83" s="47"/>
      <c r="J83" s="48"/>
    </row>
    <row r="84" spans="1:10" ht="50.25" customHeight="1" hidden="1">
      <c r="A84" s="276" t="s">
        <v>216</v>
      </c>
      <c r="B84" s="247"/>
      <c r="C84" s="275" t="s">
        <v>215</v>
      </c>
      <c r="D84" s="368">
        <f>D85</f>
        <v>0</v>
      </c>
      <c r="E84" s="74"/>
      <c r="F84" s="46"/>
      <c r="G84" s="57"/>
      <c r="H84" s="75"/>
      <c r="I84" s="47"/>
      <c r="J84" s="48"/>
    </row>
    <row r="85" spans="1:10" ht="25.5" hidden="1">
      <c r="A85" s="276"/>
      <c r="B85" s="247" t="s">
        <v>157</v>
      </c>
      <c r="C85" s="275" t="s">
        <v>366</v>
      </c>
      <c r="D85" s="368"/>
      <c r="E85" s="74"/>
      <c r="F85" s="46"/>
      <c r="G85" s="57"/>
      <c r="H85" s="75"/>
      <c r="I85" s="47"/>
      <c r="J85" s="48"/>
    </row>
    <row r="86" spans="1:10" ht="12.75" customHeight="1">
      <c r="A86" s="247" t="s">
        <v>365</v>
      </c>
      <c r="B86" s="246"/>
      <c r="C86" s="239" t="s">
        <v>295</v>
      </c>
      <c r="D86" s="368">
        <f>D87</f>
        <v>5311.91</v>
      </c>
      <c r="E86" s="74"/>
      <c r="F86" s="46"/>
      <c r="G86" s="57"/>
      <c r="H86" s="75"/>
      <c r="I86" s="47"/>
      <c r="J86" s="48"/>
    </row>
    <row r="87" spans="1:31" ht="25.5">
      <c r="A87" s="247"/>
      <c r="B87" s="247" t="s">
        <v>157</v>
      </c>
      <c r="C87" s="275" t="s">
        <v>366</v>
      </c>
      <c r="D87" s="368">
        <f>500+4811.9089</f>
        <v>5311.91</v>
      </c>
      <c r="E87" s="74"/>
      <c r="F87" s="46"/>
      <c r="G87" s="57"/>
      <c r="H87" s="75"/>
      <c r="I87" s="47"/>
      <c r="J87" s="48"/>
      <c r="L87" s="217"/>
      <c r="AE87" s="7">
        <v>6000</v>
      </c>
    </row>
    <row r="88" spans="1:10" ht="15" customHeight="1">
      <c r="A88" s="247" t="s">
        <v>367</v>
      </c>
      <c r="B88" s="246"/>
      <c r="C88" s="239" t="s">
        <v>304</v>
      </c>
      <c r="D88" s="368">
        <f>D89</f>
        <v>-7311.91</v>
      </c>
      <c r="E88" s="74"/>
      <c r="F88" s="46"/>
      <c r="G88" s="57"/>
      <c r="H88" s="75"/>
      <c r="I88" s="47"/>
      <c r="J88" s="48"/>
    </row>
    <row r="89" spans="1:10" ht="25.5">
      <c r="A89" s="247"/>
      <c r="B89" s="247" t="s">
        <v>157</v>
      </c>
      <c r="C89" s="275" t="s">
        <v>366</v>
      </c>
      <c r="D89" s="368">
        <f>-2500-4811.9089</f>
        <v>-7311.91</v>
      </c>
      <c r="E89" s="74"/>
      <c r="F89" s="46"/>
      <c r="G89" s="57"/>
      <c r="H89" s="75"/>
      <c r="I89" s="47"/>
      <c r="J89" s="48"/>
    </row>
    <row r="90" spans="1:10" ht="39" customHeight="1" hidden="1">
      <c r="A90" s="276" t="s">
        <v>448</v>
      </c>
      <c r="B90" s="247"/>
      <c r="C90" s="275" t="s">
        <v>613</v>
      </c>
      <c r="D90" s="368">
        <f>D91+D92+D93</f>
        <v>0</v>
      </c>
      <c r="E90" s="74"/>
      <c r="F90" s="46"/>
      <c r="G90" s="57"/>
      <c r="H90" s="75"/>
      <c r="I90" s="47"/>
      <c r="J90" s="48"/>
    </row>
    <row r="91" spans="1:10" ht="25.5" hidden="1">
      <c r="A91" s="247"/>
      <c r="B91" s="247" t="s">
        <v>157</v>
      </c>
      <c r="C91" s="275" t="s">
        <v>366</v>
      </c>
      <c r="D91" s="368">
        <v>0</v>
      </c>
      <c r="E91" s="74"/>
      <c r="F91" s="46"/>
      <c r="G91" s="57"/>
      <c r="H91" s="75"/>
      <c r="I91" s="47"/>
      <c r="J91" s="48"/>
    </row>
    <row r="92" spans="1:10" ht="25.5" hidden="1">
      <c r="A92" s="247"/>
      <c r="B92" s="247" t="s">
        <v>157</v>
      </c>
      <c r="C92" s="275" t="s">
        <v>366</v>
      </c>
      <c r="D92" s="368"/>
      <c r="E92" s="74"/>
      <c r="F92" s="46"/>
      <c r="G92" s="57"/>
      <c r="H92" s="75"/>
      <c r="I92" s="47"/>
      <c r="J92" s="48"/>
    </row>
    <row r="93" spans="1:10" ht="12.75" hidden="1">
      <c r="A93" s="247"/>
      <c r="B93" s="244" t="s">
        <v>199</v>
      </c>
      <c r="C93" s="245" t="s">
        <v>198</v>
      </c>
      <c r="D93" s="368">
        <v>0</v>
      </c>
      <c r="E93" s="74"/>
      <c r="F93" s="46"/>
      <c r="G93" s="57"/>
      <c r="H93" s="75"/>
      <c r="I93" s="47"/>
      <c r="J93" s="48"/>
    </row>
    <row r="94" spans="1:10" ht="12.75" hidden="1">
      <c r="A94" s="247" t="s">
        <v>522</v>
      </c>
      <c r="B94" s="247"/>
      <c r="C94" s="275" t="s">
        <v>523</v>
      </c>
      <c r="D94" s="368">
        <f>D95</f>
        <v>0</v>
      </c>
      <c r="E94" s="74"/>
      <c r="F94" s="46"/>
      <c r="G94" s="57"/>
      <c r="H94" s="75"/>
      <c r="I94" s="47"/>
      <c r="J94" s="48"/>
    </row>
    <row r="95" spans="1:10" ht="12.75" hidden="1">
      <c r="A95" s="247" t="s">
        <v>665</v>
      </c>
      <c r="B95" s="247"/>
      <c r="C95" s="275" t="s">
        <v>304</v>
      </c>
      <c r="D95" s="368">
        <f>D96</f>
        <v>0</v>
      </c>
      <c r="E95" s="74"/>
      <c r="F95" s="46"/>
      <c r="G95" s="57"/>
      <c r="H95" s="75"/>
      <c r="I95" s="47"/>
      <c r="J95" s="48"/>
    </row>
    <row r="96" spans="1:10" ht="12.75" hidden="1">
      <c r="A96" s="247"/>
      <c r="B96" s="244" t="s">
        <v>199</v>
      </c>
      <c r="C96" s="245" t="s">
        <v>198</v>
      </c>
      <c r="D96" s="368">
        <v>0</v>
      </c>
      <c r="E96" s="74"/>
      <c r="F96" s="46"/>
      <c r="G96" s="57"/>
      <c r="H96" s="75"/>
      <c r="I96" s="47"/>
      <c r="J96" s="48"/>
    </row>
    <row r="97" spans="1:10" ht="12.75">
      <c r="A97" s="247" t="s">
        <v>368</v>
      </c>
      <c r="B97" s="247"/>
      <c r="C97" s="275" t="s">
        <v>312</v>
      </c>
      <c r="D97" s="368">
        <f>D98</f>
        <v>1758.26</v>
      </c>
      <c r="E97" s="74"/>
      <c r="F97" s="46"/>
      <c r="G97" s="57"/>
      <c r="H97" s="75"/>
      <c r="I97" s="47"/>
      <c r="J97" s="48"/>
    </row>
    <row r="98" spans="1:10" ht="12.75">
      <c r="A98" s="247" t="s">
        <v>369</v>
      </c>
      <c r="B98" s="247"/>
      <c r="C98" s="275" t="s">
        <v>370</v>
      </c>
      <c r="D98" s="368">
        <f>D101+D103+D107+D109+D105+D115+D99+D113+D111</f>
        <v>1758.26</v>
      </c>
      <c r="E98" s="74"/>
      <c r="F98" s="46"/>
      <c r="G98" s="57"/>
      <c r="H98" s="75"/>
      <c r="I98" s="47"/>
      <c r="J98" s="48"/>
    </row>
    <row r="99" spans="1:10" ht="39" customHeight="1" hidden="1">
      <c r="A99" s="247" t="s">
        <v>437</v>
      </c>
      <c r="B99" s="247"/>
      <c r="C99" s="275" t="s">
        <v>428</v>
      </c>
      <c r="D99" s="368">
        <f>D100</f>
        <v>0</v>
      </c>
      <c r="E99" s="74"/>
      <c r="F99" s="46"/>
      <c r="G99" s="57"/>
      <c r="H99" s="75"/>
      <c r="I99" s="47"/>
      <c r="J99" s="48"/>
    </row>
    <row r="100" spans="1:10" ht="25.5" hidden="1">
      <c r="A100" s="247"/>
      <c r="B100" s="247" t="s">
        <v>157</v>
      </c>
      <c r="C100" s="275" t="s">
        <v>366</v>
      </c>
      <c r="D100" s="368"/>
      <c r="E100" s="74"/>
      <c r="F100" s="46"/>
      <c r="G100" s="57"/>
      <c r="H100" s="75"/>
      <c r="I100" s="47"/>
      <c r="J100" s="48"/>
    </row>
    <row r="101" spans="1:10" ht="12.75">
      <c r="A101" s="247" t="s">
        <v>371</v>
      </c>
      <c r="B101" s="247"/>
      <c r="C101" s="275" t="s">
        <v>405</v>
      </c>
      <c r="D101" s="368">
        <f>D102</f>
        <v>-41.6</v>
      </c>
      <c r="E101" s="74"/>
      <c r="F101" s="46"/>
      <c r="G101" s="57"/>
      <c r="H101" s="75"/>
      <c r="I101" s="47"/>
      <c r="J101" s="48"/>
    </row>
    <row r="102" spans="1:10" ht="25.5">
      <c r="A102" s="247"/>
      <c r="B102" s="247" t="s">
        <v>157</v>
      </c>
      <c r="C102" s="275" t="s">
        <v>366</v>
      </c>
      <c r="D102" s="368">
        <v>-41.6</v>
      </c>
      <c r="E102" s="74"/>
      <c r="F102" s="46"/>
      <c r="G102" s="57"/>
      <c r="H102" s="75"/>
      <c r="I102" s="47"/>
      <c r="J102" s="48"/>
    </row>
    <row r="103" spans="1:10" ht="12.75" hidden="1">
      <c r="A103" s="247" t="s">
        <v>372</v>
      </c>
      <c r="B103" s="247"/>
      <c r="C103" s="285" t="s">
        <v>135</v>
      </c>
      <c r="D103" s="368">
        <f>D104</f>
        <v>0</v>
      </c>
      <c r="E103" s="74"/>
      <c r="F103" s="46"/>
      <c r="G103" s="57"/>
      <c r="H103" s="75"/>
      <c r="I103" s="47"/>
      <c r="J103" s="48"/>
    </row>
    <row r="104" spans="1:10" ht="25.5" hidden="1">
      <c r="A104" s="247"/>
      <c r="B104" s="247" t="s">
        <v>157</v>
      </c>
      <c r="C104" s="275" t="s">
        <v>366</v>
      </c>
      <c r="D104" s="368">
        <v>0</v>
      </c>
      <c r="E104" s="74"/>
      <c r="F104" s="46"/>
      <c r="G104" s="57"/>
      <c r="H104" s="75"/>
      <c r="I104" s="47"/>
      <c r="J104" s="48"/>
    </row>
    <row r="105" spans="1:10" ht="12.75">
      <c r="A105" s="247" t="s">
        <v>373</v>
      </c>
      <c r="B105" s="247"/>
      <c r="C105" s="285" t="s">
        <v>188</v>
      </c>
      <c r="D105" s="368">
        <f>D106</f>
        <v>2000</v>
      </c>
      <c r="E105" s="74"/>
      <c r="F105" s="46"/>
      <c r="G105" s="57"/>
      <c r="H105" s="75"/>
      <c r="I105" s="47"/>
      <c r="J105" s="48"/>
    </row>
    <row r="106" spans="1:10" ht="25.5">
      <c r="A106" s="247"/>
      <c r="B106" s="247" t="s">
        <v>157</v>
      </c>
      <c r="C106" s="275" t="s">
        <v>366</v>
      </c>
      <c r="D106" s="368">
        <v>2000</v>
      </c>
      <c r="E106" s="74"/>
      <c r="F106" s="46"/>
      <c r="G106" s="57"/>
      <c r="H106" s="75"/>
      <c r="I106" s="47"/>
      <c r="J106" s="48"/>
    </row>
    <row r="107" spans="1:10" ht="12.75" hidden="1">
      <c r="A107" s="247" t="s">
        <v>374</v>
      </c>
      <c r="B107" s="247"/>
      <c r="C107" s="285" t="s">
        <v>375</v>
      </c>
      <c r="D107" s="368">
        <f>D108</f>
        <v>0</v>
      </c>
      <c r="E107" s="74"/>
      <c r="F107" s="46"/>
      <c r="G107" s="57"/>
      <c r="H107" s="75"/>
      <c r="I107" s="47"/>
      <c r="J107" s="48"/>
    </row>
    <row r="108" spans="1:10" ht="25.5" hidden="1">
      <c r="A108" s="247"/>
      <c r="B108" s="247" t="s">
        <v>157</v>
      </c>
      <c r="C108" s="275" t="s">
        <v>366</v>
      </c>
      <c r="D108" s="368"/>
      <c r="E108" s="74"/>
      <c r="F108" s="46"/>
      <c r="G108" s="57"/>
      <c r="H108" s="75"/>
      <c r="I108" s="47"/>
      <c r="J108" s="48"/>
    </row>
    <row r="109" spans="1:10" ht="12.75">
      <c r="A109" s="247" t="s">
        <v>376</v>
      </c>
      <c r="B109" s="247"/>
      <c r="C109" s="463" t="s">
        <v>189</v>
      </c>
      <c r="D109" s="368">
        <f>D110</f>
        <v>-0.14</v>
      </c>
      <c r="E109" s="74"/>
      <c r="F109" s="46"/>
      <c r="G109" s="57"/>
      <c r="H109" s="75"/>
      <c r="I109" s="47"/>
      <c r="J109" s="48"/>
    </row>
    <row r="110" spans="1:10" ht="25.5">
      <c r="A110" s="247"/>
      <c r="B110" s="247" t="s">
        <v>157</v>
      </c>
      <c r="C110" s="275" t="s">
        <v>366</v>
      </c>
      <c r="D110" s="368">
        <v>-0.14</v>
      </c>
      <c r="E110" s="74"/>
      <c r="F110" s="46"/>
      <c r="G110" s="57"/>
      <c r="H110" s="75"/>
      <c r="I110" s="47"/>
      <c r="J110" s="48"/>
    </row>
    <row r="111" spans="1:10" ht="25.5" hidden="1">
      <c r="A111" s="247" t="s">
        <v>179</v>
      </c>
      <c r="B111" s="247"/>
      <c r="C111" s="337" t="s">
        <v>178</v>
      </c>
      <c r="D111" s="368">
        <f>D112</f>
        <v>0</v>
      </c>
      <c r="E111" s="74"/>
      <c r="F111" s="46"/>
      <c r="G111" s="57"/>
      <c r="H111" s="75"/>
      <c r="I111" s="47"/>
      <c r="J111" s="48"/>
    </row>
    <row r="112" spans="1:10" ht="25.5" hidden="1">
      <c r="A112" s="247"/>
      <c r="B112" s="247" t="s">
        <v>157</v>
      </c>
      <c r="C112" s="275" t="s">
        <v>366</v>
      </c>
      <c r="D112" s="368"/>
      <c r="E112" s="74"/>
      <c r="F112" s="46"/>
      <c r="G112" s="57"/>
      <c r="H112" s="75"/>
      <c r="I112" s="47"/>
      <c r="J112" s="48"/>
    </row>
    <row r="113" spans="1:10" ht="38.25" customHeight="1">
      <c r="A113" s="16" t="s">
        <v>535</v>
      </c>
      <c r="B113" s="16"/>
      <c r="C113" s="291" t="s">
        <v>428</v>
      </c>
      <c r="D113" s="368">
        <f>D114</f>
        <v>-200</v>
      </c>
      <c r="E113" s="74"/>
      <c r="F113" s="46"/>
      <c r="G113" s="57"/>
      <c r="H113" s="75"/>
      <c r="I113" s="47"/>
      <c r="J113" s="48"/>
    </row>
    <row r="114" spans="1:10" ht="25.5">
      <c r="A114" s="16"/>
      <c r="B114" s="135" t="s">
        <v>157</v>
      </c>
      <c r="C114" s="327" t="s">
        <v>366</v>
      </c>
      <c r="D114" s="368">
        <v>-200</v>
      </c>
      <c r="E114" s="74"/>
      <c r="F114" s="46"/>
      <c r="G114" s="57"/>
      <c r="H114" s="75"/>
      <c r="I114" s="47"/>
      <c r="J114" s="48"/>
    </row>
    <row r="115" spans="1:10" ht="26.25" customHeight="1" hidden="1">
      <c r="A115" s="16" t="s">
        <v>562</v>
      </c>
      <c r="B115" s="16"/>
      <c r="C115" s="291" t="s">
        <v>561</v>
      </c>
      <c r="D115" s="368">
        <f>D116</f>
        <v>0</v>
      </c>
      <c r="E115" s="74"/>
      <c r="F115" s="46"/>
      <c r="G115" s="57"/>
      <c r="H115" s="75"/>
      <c r="I115" s="47"/>
      <c r="J115" s="48"/>
    </row>
    <row r="116" spans="1:10" ht="12.75" hidden="1">
      <c r="A116" s="16"/>
      <c r="B116" s="244" t="s">
        <v>199</v>
      </c>
      <c r="C116" s="245" t="s">
        <v>198</v>
      </c>
      <c r="D116" s="368"/>
      <c r="E116" s="74"/>
      <c r="F116" s="46"/>
      <c r="G116" s="57"/>
      <c r="H116" s="75"/>
      <c r="I116" s="47"/>
      <c r="J116" s="48"/>
    </row>
    <row r="117" spans="1:12" ht="25.5" hidden="1">
      <c r="A117" s="278" t="s">
        <v>14</v>
      </c>
      <c r="B117" s="247"/>
      <c r="C117" s="279" t="s">
        <v>474</v>
      </c>
      <c r="D117" s="367">
        <f>D118</f>
        <v>0</v>
      </c>
      <c r="E117" s="74"/>
      <c r="F117" s="46"/>
      <c r="G117" s="57"/>
      <c r="H117" s="75"/>
      <c r="I117" s="47"/>
      <c r="J117" s="48"/>
      <c r="K117" s="8">
        <f>D117*100/D280</f>
        <v>0</v>
      </c>
      <c r="L117" s="8">
        <f>D117*100/D282</f>
        <v>0</v>
      </c>
    </row>
    <row r="118" spans="1:10" ht="25.5" hidden="1">
      <c r="A118" s="243" t="s">
        <v>15</v>
      </c>
      <c r="B118" s="247"/>
      <c r="C118" s="275" t="s">
        <v>18</v>
      </c>
      <c r="D118" s="368">
        <f>D119</f>
        <v>0</v>
      </c>
      <c r="E118" s="74"/>
      <c r="F118" s="46"/>
      <c r="G118" s="57"/>
      <c r="H118" s="75"/>
      <c r="I118" s="47"/>
      <c r="J118" s="48"/>
    </row>
    <row r="119" spans="1:10" ht="24.75" customHeight="1" hidden="1">
      <c r="A119" s="243" t="s">
        <v>455</v>
      </c>
      <c r="B119" s="247"/>
      <c r="C119" s="239" t="s">
        <v>459</v>
      </c>
      <c r="D119" s="368">
        <f>D120</f>
        <v>0</v>
      </c>
      <c r="E119" s="74"/>
      <c r="F119" s="46"/>
      <c r="G119" s="57"/>
      <c r="H119" s="75"/>
      <c r="I119" s="47"/>
      <c r="J119" s="48"/>
    </row>
    <row r="120" spans="1:10" ht="12.75" hidden="1">
      <c r="A120" s="247"/>
      <c r="B120" s="244" t="s">
        <v>199</v>
      </c>
      <c r="C120" s="245" t="s">
        <v>198</v>
      </c>
      <c r="D120" s="368">
        <v>0</v>
      </c>
      <c r="E120" s="74"/>
      <c r="F120" s="46"/>
      <c r="G120" s="57"/>
      <c r="H120" s="75"/>
      <c r="I120" s="47"/>
      <c r="J120" s="48"/>
    </row>
    <row r="121" spans="1:12" ht="25.5">
      <c r="A121" s="283" t="s">
        <v>377</v>
      </c>
      <c r="B121" s="247"/>
      <c r="C121" s="284" t="s">
        <v>475</v>
      </c>
      <c r="D121" s="367">
        <f>D149+D160+D122+D125+D128+D135</f>
        <v>-2452.31</v>
      </c>
      <c r="E121" s="74"/>
      <c r="F121" s="46"/>
      <c r="G121" s="57"/>
      <c r="H121" s="75"/>
      <c r="I121" s="47"/>
      <c r="J121" s="48"/>
      <c r="K121" s="8">
        <f>D121*100/D280</f>
        <v>14.4872989270002</v>
      </c>
      <c r="L121" s="8">
        <f>D121*100/D282</f>
        <v>14.4872989270002</v>
      </c>
    </row>
    <row r="122" spans="1:10" ht="25.5" hidden="1">
      <c r="A122" s="247" t="s">
        <v>378</v>
      </c>
      <c r="B122" s="247"/>
      <c r="C122" s="275" t="s">
        <v>379</v>
      </c>
      <c r="D122" s="368">
        <f>D123</f>
        <v>0</v>
      </c>
      <c r="E122" s="74"/>
      <c r="F122" s="46"/>
      <c r="G122" s="57"/>
      <c r="H122" s="75"/>
      <c r="I122" s="47"/>
      <c r="J122" s="48"/>
    </row>
    <row r="123" spans="1:10" ht="12.75" hidden="1">
      <c r="A123" s="247" t="s">
        <v>380</v>
      </c>
      <c r="B123" s="247"/>
      <c r="C123" s="275" t="s">
        <v>381</v>
      </c>
      <c r="D123" s="368">
        <f>D124</f>
        <v>0</v>
      </c>
      <c r="E123" s="74"/>
      <c r="F123" s="46"/>
      <c r="G123" s="57"/>
      <c r="H123" s="75"/>
      <c r="I123" s="47"/>
      <c r="J123" s="48"/>
    </row>
    <row r="124" spans="1:10" ht="25.5" hidden="1">
      <c r="A124" s="247"/>
      <c r="B124" s="247" t="s">
        <v>157</v>
      </c>
      <c r="C124" s="275" t="s">
        <v>366</v>
      </c>
      <c r="D124" s="368"/>
      <c r="E124" s="74"/>
      <c r="F124" s="46"/>
      <c r="G124" s="57"/>
      <c r="H124" s="75"/>
      <c r="I124" s="47"/>
      <c r="J124" s="48"/>
    </row>
    <row r="125" spans="1:10" ht="25.5" hidden="1">
      <c r="A125" s="247" t="s">
        <v>382</v>
      </c>
      <c r="B125" s="247"/>
      <c r="C125" s="275" t="s">
        <v>383</v>
      </c>
      <c r="D125" s="368">
        <f>D126</f>
        <v>0</v>
      </c>
      <c r="E125" s="74"/>
      <c r="F125" s="46"/>
      <c r="G125" s="57"/>
      <c r="H125" s="75"/>
      <c r="I125" s="47"/>
      <c r="J125" s="48"/>
    </row>
    <row r="126" spans="1:10" ht="12.75" hidden="1">
      <c r="A126" s="247" t="s">
        <v>384</v>
      </c>
      <c r="B126" s="247"/>
      <c r="C126" s="275" t="s">
        <v>381</v>
      </c>
      <c r="D126" s="368">
        <f>D127</f>
        <v>0</v>
      </c>
      <c r="E126" s="74"/>
      <c r="F126" s="46"/>
      <c r="G126" s="57"/>
      <c r="H126" s="75"/>
      <c r="I126" s="47"/>
      <c r="J126" s="48"/>
    </row>
    <row r="127" spans="1:12" ht="25.5" hidden="1">
      <c r="A127" s="247"/>
      <c r="B127" s="247" t="s">
        <v>157</v>
      </c>
      <c r="C127" s="275" t="s">
        <v>366</v>
      </c>
      <c r="D127" s="368"/>
      <c r="E127" s="74"/>
      <c r="F127" s="46"/>
      <c r="G127" s="57"/>
      <c r="H127" s="75"/>
      <c r="I127" s="47"/>
      <c r="J127" s="48"/>
      <c r="L127" s="217"/>
    </row>
    <row r="128" spans="1:10" ht="15" customHeight="1">
      <c r="A128" s="247" t="s">
        <v>385</v>
      </c>
      <c r="B128" s="247"/>
      <c r="C128" s="275" t="s">
        <v>386</v>
      </c>
      <c r="D128" s="368">
        <f>D129+D131+D133</f>
        <v>-1052.02</v>
      </c>
      <c r="E128" s="74"/>
      <c r="F128" s="46"/>
      <c r="G128" s="57"/>
      <c r="H128" s="75"/>
      <c r="I128" s="47"/>
      <c r="J128" s="48"/>
    </row>
    <row r="129" spans="1:10" ht="12.75" hidden="1">
      <c r="A129" s="247" t="s">
        <v>387</v>
      </c>
      <c r="B129" s="247"/>
      <c r="C129" s="275" t="s">
        <v>388</v>
      </c>
      <c r="D129" s="368">
        <f>D130</f>
        <v>0</v>
      </c>
      <c r="E129" s="74"/>
      <c r="F129" s="46"/>
      <c r="G129" s="57"/>
      <c r="H129" s="75"/>
      <c r="I129" s="47"/>
      <c r="J129" s="48"/>
    </row>
    <row r="130" spans="1:16" ht="25.5" hidden="1">
      <c r="A130" s="247"/>
      <c r="B130" s="247" t="s">
        <v>157</v>
      </c>
      <c r="C130" s="275" t="s">
        <v>366</v>
      </c>
      <c r="D130" s="368"/>
      <c r="E130" s="74"/>
      <c r="F130" s="46"/>
      <c r="G130" s="57"/>
      <c r="H130" s="75"/>
      <c r="I130" s="47"/>
      <c r="J130" s="48"/>
      <c r="P130" s="10">
        <f>85.347+D151+D152+D160+D225+D231+D243+D245+D246</f>
        <v>-67.503</v>
      </c>
    </row>
    <row r="131" spans="1:10" ht="12.75">
      <c r="A131" s="247" t="s">
        <v>389</v>
      </c>
      <c r="B131" s="247"/>
      <c r="C131" s="275" t="s">
        <v>390</v>
      </c>
      <c r="D131" s="368">
        <f>D132</f>
        <v>-500</v>
      </c>
      <c r="E131" s="74"/>
      <c r="F131" s="46"/>
      <c r="G131" s="57"/>
      <c r="H131" s="75"/>
      <c r="I131" s="47"/>
      <c r="J131" s="48"/>
    </row>
    <row r="132" spans="1:25" ht="25.5">
      <c r="A132" s="247"/>
      <c r="B132" s="247" t="s">
        <v>157</v>
      </c>
      <c r="C132" s="275" t="s">
        <v>366</v>
      </c>
      <c r="D132" s="368">
        <v>-500</v>
      </c>
      <c r="E132" s="74"/>
      <c r="F132" s="46"/>
      <c r="G132" s="57"/>
      <c r="H132" s="75"/>
      <c r="I132" s="47"/>
      <c r="J132" s="48"/>
      <c r="Y132" s="10">
        <f>D150+D152+D160+D225+D231+D245</f>
        <v>-127.85</v>
      </c>
    </row>
    <row r="133" spans="1:25" ht="30.75" customHeight="1">
      <c r="A133" s="247" t="s">
        <v>696</v>
      </c>
      <c r="B133" s="247"/>
      <c r="C133" s="275" t="s">
        <v>695</v>
      </c>
      <c r="D133" s="368">
        <f>D134</f>
        <v>-552.02</v>
      </c>
      <c r="E133" s="74"/>
      <c r="F133" s="46"/>
      <c r="G133" s="57"/>
      <c r="H133" s="75"/>
      <c r="I133" s="47"/>
      <c r="J133" s="48"/>
      <c r="Y133" s="10"/>
    </row>
    <row r="134" spans="1:25" ht="25.5">
      <c r="A134" s="247"/>
      <c r="B134" s="247" t="s">
        <v>157</v>
      </c>
      <c r="C134" s="275" t="s">
        <v>366</v>
      </c>
      <c r="D134" s="368">
        <v>-552.02</v>
      </c>
      <c r="E134" s="74"/>
      <c r="F134" s="46"/>
      <c r="G134" s="57"/>
      <c r="H134" s="75"/>
      <c r="I134" s="47"/>
      <c r="J134" s="48"/>
      <c r="Y134" s="10"/>
    </row>
    <row r="135" spans="1:10" ht="25.5">
      <c r="A135" s="247" t="s">
        <v>391</v>
      </c>
      <c r="B135" s="247"/>
      <c r="C135" s="275" t="s">
        <v>392</v>
      </c>
      <c r="D135" s="368">
        <f>D138+D140+D142+D144+D136+D147</f>
        <v>-1441.09</v>
      </c>
      <c r="E135" s="74"/>
      <c r="F135" s="46"/>
      <c r="G135" s="57"/>
      <c r="H135" s="75"/>
      <c r="I135" s="47"/>
      <c r="J135" s="48"/>
    </row>
    <row r="136" spans="1:10" ht="25.5">
      <c r="A136" s="243" t="s">
        <v>2</v>
      </c>
      <c r="B136" s="247"/>
      <c r="C136" s="240" t="s">
        <v>10</v>
      </c>
      <c r="D136" s="368">
        <f>D137</f>
        <v>-47</v>
      </c>
      <c r="E136" s="74"/>
      <c r="F136" s="46"/>
      <c r="G136" s="57"/>
      <c r="H136" s="75"/>
      <c r="I136" s="47"/>
      <c r="J136" s="48"/>
    </row>
    <row r="137" spans="1:10" ht="25.5">
      <c r="A137" s="247"/>
      <c r="B137" s="247" t="s">
        <v>157</v>
      </c>
      <c r="C137" s="275" t="s">
        <v>366</v>
      </c>
      <c r="D137" s="368">
        <f>-40-7</f>
        <v>-47</v>
      </c>
      <c r="E137" s="74"/>
      <c r="F137" s="46"/>
      <c r="G137" s="57"/>
      <c r="H137" s="75"/>
      <c r="I137" s="47"/>
      <c r="J137" s="48"/>
    </row>
    <row r="138" spans="1:10" ht="25.5">
      <c r="A138" s="247" t="s">
        <v>393</v>
      </c>
      <c r="B138" s="247"/>
      <c r="C138" s="275" t="s">
        <v>394</v>
      </c>
      <c r="D138" s="368">
        <f>D139</f>
        <v>27</v>
      </c>
      <c r="E138" s="74"/>
      <c r="F138" s="46"/>
      <c r="G138" s="57"/>
      <c r="H138" s="75"/>
      <c r="I138" s="47"/>
      <c r="J138" s="48"/>
    </row>
    <row r="139" spans="1:10" ht="25.5">
      <c r="A139" s="247"/>
      <c r="B139" s="247" t="s">
        <v>157</v>
      </c>
      <c r="C139" s="275" t="s">
        <v>366</v>
      </c>
      <c r="D139" s="368">
        <f>20+7</f>
        <v>27</v>
      </c>
      <c r="E139" s="74"/>
      <c r="F139" s="46"/>
      <c r="G139" s="57"/>
      <c r="H139" s="75"/>
      <c r="I139" s="47"/>
      <c r="J139" s="48"/>
    </row>
    <row r="140" spans="1:10" ht="27" customHeight="1">
      <c r="A140" s="247" t="s">
        <v>395</v>
      </c>
      <c r="B140" s="247"/>
      <c r="C140" s="275" t="s">
        <v>56</v>
      </c>
      <c r="D140" s="368">
        <f>D141</f>
        <v>-100</v>
      </c>
      <c r="E140" s="74"/>
      <c r="F140" s="46"/>
      <c r="G140" s="57"/>
      <c r="H140" s="75"/>
      <c r="I140" s="47"/>
      <c r="J140" s="48"/>
    </row>
    <row r="141" spans="1:10" ht="25.5">
      <c r="A141" s="247"/>
      <c r="B141" s="247" t="s">
        <v>157</v>
      </c>
      <c r="C141" s="275" t="s">
        <v>366</v>
      </c>
      <c r="D141" s="368">
        <v>-100</v>
      </c>
      <c r="E141" s="74"/>
      <c r="F141" s="46"/>
      <c r="G141" s="57"/>
      <c r="H141" s="75"/>
      <c r="I141" s="47"/>
      <c r="J141" s="48"/>
    </row>
    <row r="142" spans="1:10" ht="38.25">
      <c r="A142" s="247" t="s">
        <v>57</v>
      </c>
      <c r="B142" s="247"/>
      <c r="C142" s="240" t="s">
        <v>313</v>
      </c>
      <c r="D142" s="368">
        <f>D143</f>
        <v>30</v>
      </c>
      <c r="E142" s="74"/>
      <c r="F142" s="46"/>
      <c r="G142" s="57"/>
      <c r="H142" s="75"/>
      <c r="I142" s="47"/>
      <c r="J142" s="48"/>
    </row>
    <row r="143" spans="1:10" ht="25.5">
      <c r="A143" s="247"/>
      <c r="B143" s="247" t="s">
        <v>157</v>
      </c>
      <c r="C143" s="275" t="s">
        <v>366</v>
      </c>
      <c r="D143" s="368">
        <v>30</v>
      </c>
      <c r="E143" s="74"/>
      <c r="F143" s="46"/>
      <c r="G143" s="57"/>
      <c r="H143" s="75"/>
      <c r="I143" s="47"/>
      <c r="J143" s="48"/>
    </row>
    <row r="144" spans="1:31" ht="16.5" customHeight="1">
      <c r="A144" s="247" t="s">
        <v>58</v>
      </c>
      <c r="B144" s="247"/>
      <c r="C144" s="275" t="s">
        <v>59</v>
      </c>
      <c r="D144" s="368">
        <f>D145+D146</f>
        <v>-698.88</v>
      </c>
      <c r="E144" s="74"/>
      <c r="F144" s="46"/>
      <c r="G144" s="57"/>
      <c r="H144" s="75"/>
      <c r="I144" s="47"/>
      <c r="J144" s="48"/>
      <c r="AE144" s="10"/>
    </row>
    <row r="145" spans="1:10" ht="25.5">
      <c r="A145" s="247"/>
      <c r="B145" s="247" t="s">
        <v>157</v>
      </c>
      <c r="C145" s="275" t="s">
        <v>366</v>
      </c>
      <c r="D145" s="368">
        <v>-698.88</v>
      </c>
      <c r="E145" s="74"/>
      <c r="F145" s="46"/>
      <c r="G145" s="57"/>
      <c r="H145" s="75"/>
      <c r="I145" s="47"/>
      <c r="J145" s="48"/>
    </row>
    <row r="146" spans="1:10" ht="12.75" hidden="1">
      <c r="A146" s="247"/>
      <c r="B146" s="247" t="s">
        <v>158</v>
      </c>
      <c r="C146" s="275" t="s">
        <v>159</v>
      </c>
      <c r="D146" s="368">
        <v>0</v>
      </c>
      <c r="E146" s="74"/>
      <c r="F146" s="46"/>
      <c r="G146" s="57"/>
      <c r="H146" s="75"/>
      <c r="I146" s="47"/>
      <c r="J146" s="48"/>
    </row>
    <row r="147" spans="1:10" ht="12.75">
      <c r="A147" s="247" t="s">
        <v>11</v>
      </c>
      <c r="B147" s="247"/>
      <c r="C147" s="275" t="s">
        <v>12</v>
      </c>
      <c r="D147" s="368">
        <f>D148</f>
        <v>-652.21</v>
      </c>
      <c r="E147" s="74"/>
      <c r="F147" s="46"/>
      <c r="G147" s="57"/>
      <c r="H147" s="75"/>
      <c r="I147" s="47"/>
      <c r="J147" s="48"/>
    </row>
    <row r="148" spans="1:10" ht="25.5">
      <c r="A148" s="247"/>
      <c r="B148" s="247" t="s">
        <v>157</v>
      </c>
      <c r="C148" s="275" t="s">
        <v>366</v>
      </c>
      <c r="D148" s="368">
        <v>-652.21</v>
      </c>
      <c r="E148" s="74"/>
      <c r="F148" s="46"/>
      <c r="G148" s="57"/>
      <c r="H148" s="75"/>
      <c r="I148" s="47"/>
      <c r="J148" s="48"/>
    </row>
    <row r="149" spans="1:12" ht="25.5">
      <c r="A149" s="247" t="s">
        <v>60</v>
      </c>
      <c r="B149" s="247"/>
      <c r="C149" s="275" t="s">
        <v>61</v>
      </c>
      <c r="D149" s="368">
        <f>D150+D152+D156+D158</f>
        <v>40.8</v>
      </c>
      <c r="E149" s="74"/>
      <c r="F149" s="46"/>
      <c r="G149" s="57"/>
      <c r="H149" s="75"/>
      <c r="I149" s="47"/>
      <c r="J149" s="48"/>
      <c r="L149" s="199"/>
    </row>
    <row r="150" spans="1:17" ht="12.75">
      <c r="A150" s="247" t="s">
        <v>62</v>
      </c>
      <c r="B150" s="246"/>
      <c r="C150" s="275" t="s">
        <v>63</v>
      </c>
      <c r="D150" s="368">
        <f>D151</f>
        <v>-30.69</v>
      </c>
      <c r="E150" s="74"/>
      <c r="F150" s="46"/>
      <c r="G150" s="57"/>
      <c r="H150" s="75"/>
      <c r="I150" s="47"/>
      <c r="J150" s="48"/>
      <c r="M150" s="199">
        <f>D151+D153+270.4+604+5.2-319.674</f>
        <v>539.88</v>
      </c>
      <c r="P150" s="7" t="s">
        <v>503</v>
      </c>
      <c r="Q150" s="7" t="s">
        <v>504</v>
      </c>
    </row>
    <row r="151" spans="1:18" ht="51">
      <c r="A151" s="247"/>
      <c r="B151" s="247" t="s">
        <v>156</v>
      </c>
      <c r="C151" s="275" t="s">
        <v>296</v>
      </c>
      <c r="D151" s="368">
        <v>-30.69</v>
      </c>
      <c r="E151" s="74"/>
      <c r="F151" s="46"/>
      <c r="G151" s="57"/>
      <c r="H151" s="75"/>
      <c r="I151" s="47"/>
      <c r="J151" s="48"/>
      <c r="K151" s="199"/>
      <c r="O151" s="14" t="e">
        <f>D151+D152+D160+D224+#REF!+D242+D244+D246+D267</f>
        <v>#REF!</v>
      </c>
      <c r="P151" s="7">
        <v>10900</v>
      </c>
      <c r="Q151" s="7">
        <v>9184</v>
      </c>
      <c r="R151" s="10"/>
    </row>
    <row r="152" spans="1:17" ht="25.5">
      <c r="A152" s="247" t="s">
        <v>64</v>
      </c>
      <c r="B152" s="247"/>
      <c r="C152" s="275" t="s">
        <v>381</v>
      </c>
      <c r="D152" s="368">
        <f>D153+D154+D155</f>
        <v>-14.36</v>
      </c>
      <c r="E152" s="74"/>
      <c r="F152" s="46"/>
      <c r="G152" s="57"/>
      <c r="H152" s="75"/>
      <c r="I152" s="47"/>
      <c r="J152" s="48"/>
      <c r="P152" s="10" t="e">
        <f>P151-O151</f>
        <v>#REF!</v>
      </c>
      <c r="Q152" s="10" t="e">
        <f>Q151-O151</f>
        <v>#REF!</v>
      </c>
    </row>
    <row r="153" spans="1:18" ht="51">
      <c r="A153" s="247"/>
      <c r="B153" s="247" t="s">
        <v>156</v>
      </c>
      <c r="C153" s="275" t="s">
        <v>296</v>
      </c>
      <c r="D153" s="368">
        <v>10.64</v>
      </c>
      <c r="E153" s="74"/>
      <c r="F153" s="46"/>
      <c r="G153" s="57"/>
      <c r="H153" s="75"/>
      <c r="I153" s="47"/>
      <c r="J153" s="48"/>
      <c r="K153" s="199"/>
      <c r="M153" s="217">
        <f>D151+D153</f>
        <v>-20.05</v>
      </c>
      <c r="N153" s="217">
        <f>D151+D152+D160+D225+D231+D243+D245+D247+D233</f>
        <v>-2352.85</v>
      </c>
      <c r="R153" s="10">
        <f>D151+D152+D225+D231+D246</f>
        <v>-127.85</v>
      </c>
    </row>
    <row r="154" spans="1:12" ht="25.5">
      <c r="A154" s="247"/>
      <c r="B154" s="247" t="s">
        <v>157</v>
      </c>
      <c r="C154" s="275" t="s">
        <v>366</v>
      </c>
      <c r="D154" s="368">
        <v>-25</v>
      </c>
      <c r="E154" s="74"/>
      <c r="F154" s="46"/>
      <c r="G154" s="57"/>
      <c r="H154" s="75"/>
      <c r="I154" s="47"/>
      <c r="J154" s="48"/>
      <c r="L154" s="217"/>
    </row>
    <row r="155" spans="1:10" ht="12.75" hidden="1">
      <c r="A155" s="247"/>
      <c r="B155" s="247" t="s">
        <v>158</v>
      </c>
      <c r="C155" s="275" t="s">
        <v>159</v>
      </c>
      <c r="D155" s="368"/>
      <c r="E155" s="74"/>
      <c r="F155" s="46"/>
      <c r="G155" s="57"/>
      <c r="H155" s="75"/>
      <c r="I155" s="47"/>
      <c r="J155" s="48"/>
    </row>
    <row r="156" spans="1:10" ht="12.75" hidden="1">
      <c r="A156" s="247" t="s">
        <v>433</v>
      </c>
      <c r="B156" s="246"/>
      <c r="C156" s="275" t="s">
        <v>127</v>
      </c>
      <c r="D156" s="368">
        <f>D157</f>
        <v>0</v>
      </c>
      <c r="E156" s="74"/>
      <c r="F156" s="46"/>
      <c r="G156" s="57"/>
      <c r="H156" s="75"/>
      <c r="I156" s="47"/>
      <c r="J156" s="48"/>
    </row>
    <row r="157" spans="1:10" ht="25.5" hidden="1">
      <c r="A157" s="247"/>
      <c r="B157" s="247" t="s">
        <v>157</v>
      </c>
      <c r="C157" s="275" t="s">
        <v>366</v>
      </c>
      <c r="D157" s="368">
        <v>0</v>
      </c>
      <c r="E157" s="74"/>
      <c r="F157" s="46"/>
      <c r="G157" s="57"/>
      <c r="H157" s="75"/>
      <c r="I157" s="47"/>
      <c r="J157" s="48"/>
    </row>
    <row r="158" spans="1:10" ht="25.5">
      <c r="A158" s="247" t="s">
        <v>65</v>
      </c>
      <c r="B158" s="246"/>
      <c r="C158" s="275" t="s">
        <v>66</v>
      </c>
      <c r="D158" s="368">
        <f>D159</f>
        <v>85.85</v>
      </c>
      <c r="E158" s="74"/>
      <c r="F158" s="46"/>
      <c r="G158" s="57"/>
      <c r="H158" s="75"/>
      <c r="I158" s="47"/>
      <c r="J158" s="48"/>
    </row>
    <row r="159" spans="1:10" ht="51">
      <c r="A159" s="247"/>
      <c r="B159" s="247" t="s">
        <v>156</v>
      </c>
      <c r="C159" s="275" t="s">
        <v>296</v>
      </c>
      <c r="D159" s="368">
        <f>30.68515+14.36153+40.8</f>
        <v>85.85</v>
      </c>
      <c r="E159" s="74"/>
      <c r="F159" s="46"/>
      <c r="G159" s="57"/>
      <c r="H159" s="75"/>
      <c r="I159" s="47"/>
      <c r="J159" s="48"/>
    </row>
    <row r="160" spans="1:10" ht="12.75" hidden="1">
      <c r="A160" s="247" t="s">
        <v>67</v>
      </c>
      <c r="B160" s="247"/>
      <c r="C160" s="275" t="s">
        <v>68</v>
      </c>
      <c r="D160" s="368">
        <f>D161+D163+D165+D167+D169+D171+D173+D175+D177</f>
        <v>0</v>
      </c>
      <c r="E160" s="74"/>
      <c r="F160" s="46"/>
      <c r="G160" s="57"/>
      <c r="H160" s="75"/>
      <c r="I160" s="47"/>
      <c r="J160" s="48"/>
    </row>
    <row r="161" spans="1:10" ht="25.5" hidden="1">
      <c r="A161" s="244" t="s">
        <v>69</v>
      </c>
      <c r="B161" s="246"/>
      <c r="C161" s="270" t="s">
        <v>193</v>
      </c>
      <c r="D161" s="368">
        <f>D162</f>
        <v>0</v>
      </c>
      <c r="E161" s="74"/>
      <c r="F161" s="46"/>
      <c r="G161" s="57"/>
      <c r="H161" s="75"/>
      <c r="I161" s="47"/>
      <c r="J161" s="48"/>
    </row>
    <row r="162" spans="1:10" ht="12.75" hidden="1">
      <c r="A162" s="244"/>
      <c r="B162" s="244" t="s">
        <v>199</v>
      </c>
      <c r="C162" s="245" t="s">
        <v>198</v>
      </c>
      <c r="D162" s="368">
        <v>0</v>
      </c>
      <c r="E162" s="74"/>
      <c r="F162" s="46"/>
      <c r="G162" s="57"/>
      <c r="H162" s="75"/>
      <c r="I162" s="47"/>
      <c r="J162" s="48"/>
    </row>
    <row r="163" spans="1:10" ht="12.75" hidden="1">
      <c r="A163" s="244" t="s">
        <v>70</v>
      </c>
      <c r="B163" s="244"/>
      <c r="C163" s="245" t="s">
        <v>278</v>
      </c>
      <c r="D163" s="368">
        <f>D164</f>
        <v>0</v>
      </c>
      <c r="E163" s="74"/>
      <c r="F163" s="46"/>
      <c r="G163" s="57"/>
      <c r="H163" s="75"/>
      <c r="I163" s="47"/>
      <c r="J163" s="48"/>
    </row>
    <row r="164" spans="1:10" ht="12.75" hidden="1">
      <c r="A164" s="244"/>
      <c r="B164" s="244" t="s">
        <v>199</v>
      </c>
      <c r="C164" s="245" t="s">
        <v>198</v>
      </c>
      <c r="D164" s="368"/>
      <c r="E164" s="74"/>
      <c r="F164" s="46"/>
      <c r="G164" s="57"/>
      <c r="H164" s="75"/>
      <c r="I164" s="47"/>
      <c r="J164" s="48"/>
    </row>
    <row r="165" spans="1:10" ht="25.5" hidden="1">
      <c r="A165" s="244" t="s">
        <v>71</v>
      </c>
      <c r="B165" s="244"/>
      <c r="C165" s="270" t="s">
        <v>279</v>
      </c>
      <c r="D165" s="368">
        <f>D166</f>
        <v>0</v>
      </c>
      <c r="E165" s="74"/>
      <c r="F165" s="46"/>
      <c r="G165" s="57"/>
      <c r="H165" s="75"/>
      <c r="I165" s="47"/>
      <c r="J165" s="48"/>
    </row>
    <row r="166" spans="1:10" ht="12.75" hidden="1">
      <c r="A166" s="244"/>
      <c r="B166" s="244" t="s">
        <v>199</v>
      </c>
      <c r="C166" s="245" t="s">
        <v>198</v>
      </c>
      <c r="D166" s="368"/>
      <c r="E166" s="74"/>
      <c r="F166" s="46"/>
      <c r="G166" s="57"/>
      <c r="H166" s="75"/>
      <c r="I166" s="47"/>
      <c r="J166" s="48"/>
    </row>
    <row r="167" spans="1:10" ht="25.5" hidden="1">
      <c r="A167" s="244" t="s">
        <v>72</v>
      </c>
      <c r="B167" s="244"/>
      <c r="C167" s="270" t="s">
        <v>277</v>
      </c>
      <c r="D167" s="368">
        <f>D168</f>
        <v>0</v>
      </c>
      <c r="E167" s="74"/>
      <c r="F167" s="46"/>
      <c r="G167" s="57"/>
      <c r="H167" s="75"/>
      <c r="I167" s="47"/>
      <c r="J167" s="48"/>
    </row>
    <row r="168" spans="1:10" ht="12.75" hidden="1">
      <c r="A168" s="244"/>
      <c r="B168" s="244" t="s">
        <v>199</v>
      </c>
      <c r="C168" s="245" t="s">
        <v>198</v>
      </c>
      <c r="D168" s="368"/>
      <c r="E168" s="74"/>
      <c r="F168" s="46"/>
      <c r="G168" s="57"/>
      <c r="H168" s="75"/>
      <c r="I168" s="47"/>
      <c r="J168" s="48"/>
    </row>
    <row r="169" spans="1:10" ht="25.5" hidden="1">
      <c r="A169" s="244" t="s">
        <v>73</v>
      </c>
      <c r="B169" s="244"/>
      <c r="C169" s="270" t="s">
        <v>281</v>
      </c>
      <c r="D169" s="368">
        <f>D170</f>
        <v>0</v>
      </c>
      <c r="E169" s="74"/>
      <c r="F169" s="46"/>
      <c r="G169" s="57"/>
      <c r="H169" s="75"/>
      <c r="I169" s="47"/>
      <c r="J169" s="48"/>
    </row>
    <row r="170" spans="1:10" ht="12.75" hidden="1">
      <c r="A170" s="244"/>
      <c r="B170" s="244" t="s">
        <v>199</v>
      </c>
      <c r="C170" s="245" t="s">
        <v>198</v>
      </c>
      <c r="D170" s="368"/>
      <c r="E170" s="74"/>
      <c r="F170" s="46"/>
      <c r="G170" s="57"/>
      <c r="H170" s="75"/>
      <c r="I170" s="47"/>
      <c r="J170" s="48"/>
    </row>
    <row r="171" spans="1:10" ht="25.5" hidden="1">
      <c r="A171" s="243" t="s">
        <v>253</v>
      </c>
      <c r="B171" s="244"/>
      <c r="C171" s="240" t="s">
        <v>254</v>
      </c>
      <c r="D171" s="368">
        <f>D172</f>
        <v>0</v>
      </c>
      <c r="E171" s="74"/>
      <c r="F171" s="46"/>
      <c r="G171" s="57"/>
      <c r="H171" s="75"/>
      <c r="I171" s="47"/>
      <c r="J171" s="48"/>
    </row>
    <row r="172" spans="1:10" ht="12.75" hidden="1">
      <c r="A172" s="244"/>
      <c r="B172" s="244" t="s">
        <v>199</v>
      </c>
      <c r="C172" s="245" t="s">
        <v>198</v>
      </c>
      <c r="D172" s="368">
        <v>0</v>
      </c>
      <c r="E172" s="74"/>
      <c r="F172" s="46"/>
      <c r="G172" s="57"/>
      <c r="H172" s="75"/>
      <c r="I172" s="47"/>
      <c r="J172" s="48"/>
    </row>
    <row r="173" spans="1:10" ht="25.5" hidden="1">
      <c r="A173" s="243" t="s">
        <v>255</v>
      </c>
      <c r="B173" s="244"/>
      <c r="C173" s="240" t="s">
        <v>256</v>
      </c>
      <c r="D173" s="368">
        <f>D174</f>
        <v>0</v>
      </c>
      <c r="E173" s="74"/>
      <c r="F173" s="46"/>
      <c r="G173" s="57"/>
      <c r="H173" s="75"/>
      <c r="I173" s="47"/>
      <c r="J173" s="48"/>
    </row>
    <row r="174" spans="1:10" ht="12.75" hidden="1">
      <c r="A174" s="244"/>
      <c r="B174" s="244" t="s">
        <v>199</v>
      </c>
      <c r="C174" s="245" t="s">
        <v>198</v>
      </c>
      <c r="D174" s="368">
        <v>0</v>
      </c>
      <c r="E174" s="74"/>
      <c r="F174" s="46"/>
      <c r="G174" s="57"/>
      <c r="H174" s="75"/>
      <c r="I174" s="47"/>
      <c r="J174" s="48"/>
    </row>
    <row r="175" spans="1:10" ht="25.5" hidden="1">
      <c r="A175" s="243" t="s">
        <v>23</v>
      </c>
      <c r="B175" s="244"/>
      <c r="C175" s="245" t="s">
        <v>24</v>
      </c>
      <c r="D175" s="368">
        <f>D176</f>
        <v>0</v>
      </c>
      <c r="E175" s="74"/>
      <c r="F175" s="46"/>
      <c r="G175" s="57"/>
      <c r="H175" s="75"/>
      <c r="I175" s="47"/>
      <c r="J175" s="48"/>
    </row>
    <row r="176" spans="1:10" ht="12.75" hidden="1">
      <c r="A176" s="244"/>
      <c r="B176" s="244" t="s">
        <v>199</v>
      </c>
      <c r="C176" s="245" t="s">
        <v>198</v>
      </c>
      <c r="D176" s="368">
        <v>0</v>
      </c>
      <c r="E176" s="74"/>
      <c r="F176" s="46"/>
      <c r="G176" s="57"/>
      <c r="H176" s="75"/>
      <c r="I176" s="47"/>
      <c r="J176" s="48"/>
    </row>
    <row r="177" spans="1:10" ht="12.75" hidden="1">
      <c r="A177" s="244"/>
      <c r="B177" s="244"/>
      <c r="C177" s="245"/>
      <c r="D177" s="368">
        <f>D178</f>
        <v>0</v>
      </c>
      <c r="E177" s="74"/>
      <c r="F177" s="46"/>
      <c r="G177" s="57"/>
      <c r="H177" s="75"/>
      <c r="I177" s="47"/>
      <c r="J177" s="48"/>
    </row>
    <row r="178" spans="1:10" ht="12.75" hidden="1">
      <c r="A178" s="244"/>
      <c r="B178" s="244" t="s">
        <v>199</v>
      </c>
      <c r="C178" s="245" t="s">
        <v>198</v>
      </c>
      <c r="D178" s="368"/>
      <c r="E178" s="74"/>
      <c r="F178" s="46"/>
      <c r="G178" s="57"/>
      <c r="H178" s="75"/>
      <c r="I178" s="47"/>
      <c r="J178" s="48"/>
    </row>
    <row r="179" spans="1:12" ht="25.5" customHeight="1">
      <c r="A179" s="278" t="s">
        <v>416</v>
      </c>
      <c r="B179" s="244"/>
      <c r="C179" s="286" t="s">
        <v>476</v>
      </c>
      <c r="D179" s="367">
        <f>D180+D183+D186+D192+D199+D189</f>
        <v>-1200.34</v>
      </c>
      <c r="E179" s="74"/>
      <c r="F179" s="46"/>
      <c r="G179" s="57"/>
      <c r="H179" s="75"/>
      <c r="I179" s="47"/>
      <c r="J179" s="48"/>
      <c r="K179" s="8">
        <f>D179*100/D280</f>
        <v>7.09114442873676</v>
      </c>
      <c r="L179" s="8">
        <f>D179*100/D282</f>
        <v>7.09114442873676</v>
      </c>
    </row>
    <row r="180" spans="1:10" ht="54.75" customHeight="1" hidden="1">
      <c r="A180" s="243" t="s">
        <v>417</v>
      </c>
      <c r="B180" s="244"/>
      <c r="C180" s="281" t="s">
        <v>0</v>
      </c>
      <c r="D180" s="387">
        <f>D181</f>
        <v>0</v>
      </c>
      <c r="E180" s="74"/>
      <c r="F180" s="46"/>
      <c r="G180" s="57"/>
      <c r="H180" s="75"/>
      <c r="I180" s="47"/>
      <c r="J180" s="48"/>
    </row>
    <row r="181" spans="1:10" ht="24.75" customHeight="1" hidden="1">
      <c r="A181" s="243" t="s">
        <v>575</v>
      </c>
      <c r="B181" s="244"/>
      <c r="C181" s="287" t="s">
        <v>457</v>
      </c>
      <c r="D181" s="387">
        <f>D182</f>
        <v>0</v>
      </c>
      <c r="E181" s="74"/>
      <c r="F181" s="46"/>
      <c r="G181" s="57"/>
      <c r="H181" s="75"/>
      <c r="I181" s="47"/>
      <c r="J181" s="48"/>
    </row>
    <row r="182" spans="1:10" ht="40.5" customHeight="1" hidden="1">
      <c r="A182" s="288"/>
      <c r="B182" s="247" t="s">
        <v>156</v>
      </c>
      <c r="C182" s="275" t="s">
        <v>296</v>
      </c>
      <c r="D182" s="387">
        <v>0</v>
      </c>
      <c r="E182" s="74"/>
      <c r="F182" s="46"/>
      <c r="G182" s="57"/>
      <c r="H182" s="75"/>
      <c r="I182" s="47"/>
      <c r="J182" s="48"/>
    </row>
    <row r="183" spans="1:10" ht="54" customHeight="1">
      <c r="A183" s="243" t="s">
        <v>45</v>
      </c>
      <c r="B183" s="244"/>
      <c r="C183" s="289" t="s">
        <v>46</v>
      </c>
      <c r="D183" s="368">
        <f>D184</f>
        <v>-700</v>
      </c>
      <c r="E183" s="74"/>
      <c r="F183" s="46"/>
      <c r="G183" s="57"/>
      <c r="H183" s="75"/>
      <c r="I183" s="47"/>
      <c r="J183" s="48"/>
    </row>
    <row r="184" spans="1:10" ht="15.75" customHeight="1">
      <c r="A184" s="243" t="s">
        <v>47</v>
      </c>
      <c r="B184" s="244"/>
      <c r="C184" s="289" t="s">
        <v>93</v>
      </c>
      <c r="D184" s="368">
        <f>D185</f>
        <v>-700</v>
      </c>
      <c r="E184" s="74"/>
      <c r="F184" s="46"/>
      <c r="G184" s="57"/>
      <c r="H184" s="75"/>
      <c r="I184" s="47"/>
      <c r="J184" s="48"/>
    </row>
    <row r="185" spans="1:10" ht="15.75" customHeight="1">
      <c r="A185" s="243"/>
      <c r="B185" s="247" t="s">
        <v>158</v>
      </c>
      <c r="C185" s="275" t="s">
        <v>159</v>
      </c>
      <c r="D185" s="368">
        <v>-700</v>
      </c>
      <c r="E185" s="74"/>
      <c r="F185" s="46"/>
      <c r="G185" s="57"/>
      <c r="H185" s="75"/>
      <c r="I185" s="47"/>
      <c r="J185" s="48"/>
    </row>
    <row r="186" spans="1:10" ht="27" customHeight="1">
      <c r="A186" s="243" t="s">
        <v>48</v>
      </c>
      <c r="B186" s="244"/>
      <c r="C186" s="281" t="s">
        <v>49</v>
      </c>
      <c r="D186" s="368">
        <f>D187</f>
        <v>-863.75</v>
      </c>
      <c r="E186" s="74"/>
      <c r="F186" s="46"/>
      <c r="G186" s="57"/>
      <c r="H186" s="75"/>
      <c r="I186" s="47"/>
      <c r="J186" s="48"/>
    </row>
    <row r="187" spans="1:10" ht="12.75" customHeight="1">
      <c r="A187" s="243" t="s">
        <v>50</v>
      </c>
      <c r="B187" s="244"/>
      <c r="C187" s="281" t="s">
        <v>51</v>
      </c>
      <c r="D187" s="368">
        <f>D188</f>
        <v>-863.75</v>
      </c>
      <c r="E187" s="74"/>
      <c r="F187" s="46"/>
      <c r="G187" s="57"/>
      <c r="H187" s="75"/>
      <c r="I187" s="47"/>
      <c r="J187" s="48"/>
    </row>
    <row r="188" spans="1:11" ht="27" customHeight="1">
      <c r="A188" s="243"/>
      <c r="B188" s="247" t="s">
        <v>157</v>
      </c>
      <c r="C188" s="275" t="s">
        <v>366</v>
      </c>
      <c r="D188" s="368">
        <v>-863.75</v>
      </c>
      <c r="E188" s="74"/>
      <c r="F188" s="46"/>
      <c r="G188" s="57"/>
      <c r="H188" s="75"/>
      <c r="I188" s="47"/>
      <c r="J188" s="48"/>
      <c r="K188" s="199"/>
    </row>
    <row r="189" spans="1:10" ht="27.75" customHeight="1" hidden="1">
      <c r="A189" s="246" t="s">
        <v>257</v>
      </c>
      <c r="B189" s="247"/>
      <c r="C189" s="270" t="s">
        <v>258</v>
      </c>
      <c r="D189" s="368">
        <f>D190</f>
        <v>0</v>
      </c>
      <c r="E189" s="74"/>
      <c r="F189" s="46"/>
      <c r="G189" s="57"/>
      <c r="H189" s="75"/>
      <c r="I189" s="47"/>
      <c r="J189" s="48"/>
    </row>
    <row r="190" spans="1:15" s="252" customFormat="1" ht="77.25" customHeight="1" hidden="1">
      <c r="A190" s="246" t="s">
        <v>601</v>
      </c>
      <c r="B190" s="247"/>
      <c r="C190" s="248" t="s">
        <v>525</v>
      </c>
      <c r="D190" s="368">
        <f>D191</f>
        <v>0</v>
      </c>
      <c r="E190" s="249"/>
      <c r="F190" s="249"/>
      <c r="G190" s="249"/>
      <c r="H190" s="249"/>
      <c r="I190" s="249"/>
      <c r="J190" s="249"/>
      <c r="K190" s="250"/>
      <c r="L190" s="251"/>
      <c r="M190" s="251"/>
      <c r="N190" s="251"/>
      <c r="O190" s="251"/>
    </row>
    <row r="191" spans="1:10" ht="13.5" customHeight="1" hidden="1">
      <c r="A191" s="246"/>
      <c r="B191" s="244" t="s">
        <v>199</v>
      </c>
      <c r="C191" s="290" t="s">
        <v>198</v>
      </c>
      <c r="D191" s="368"/>
      <c r="E191" s="74"/>
      <c r="F191" s="46"/>
      <c r="G191" s="57"/>
      <c r="H191" s="75"/>
      <c r="I191" s="47"/>
      <c r="J191" s="48"/>
    </row>
    <row r="192" spans="1:10" ht="27" customHeight="1">
      <c r="A192" s="243" t="s">
        <v>52</v>
      </c>
      <c r="B192" s="244"/>
      <c r="C192" s="238" t="s">
        <v>53</v>
      </c>
      <c r="D192" s="368">
        <f>D193+D197</f>
        <v>363.41</v>
      </c>
      <c r="E192" s="74"/>
      <c r="F192" s="46"/>
      <c r="G192" s="57"/>
      <c r="H192" s="75"/>
      <c r="I192" s="47"/>
      <c r="J192" s="48"/>
    </row>
    <row r="193" spans="1:12" ht="24.75" customHeight="1">
      <c r="A193" s="243" t="s">
        <v>1</v>
      </c>
      <c r="B193" s="244"/>
      <c r="C193" s="272" t="s">
        <v>345</v>
      </c>
      <c r="D193" s="368">
        <f>D194+D195+D196</f>
        <v>363.41</v>
      </c>
      <c r="E193" s="74"/>
      <c r="F193" s="46"/>
      <c r="G193" s="57"/>
      <c r="H193" s="75"/>
      <c r="I193" s="47"/>
      <c r="J193" s="48"/>
      <c r="L193" s="228"/>
    </row>
    <row r="194" spans="1:31" ht="37.5" customHeight="1">
      <c r="A194" s="243"/>
      <c r="B194" s="247" t="s">
        <v>156</v>
      </c>
      <c r="C194" s="275" t="s">
        <v>296</v>
      </c>
      <c r="D194" s="368">
        <v>556</v>
      </c>
      <c r="E194" s="74"/>
      <c r="F194" s="46"/>
      <c r="G194" s="57"/>
      <c r="H194" s="75"/>
      <c r="I194" s="47"/>
      <c r="J194" s="48"/>
      <c r="AE194" s="10"/>
    </row>
    <row r="195" spans="1:10" ht="24.75" customHeight="1">
      <c r="A195" s="243"/>
      <c r="B195" s="247" t="s">
        <v>157</v>
      </c>
      <c r="C195" s="275" t="s">
        <v>366</v>
      </c>
      <c r="D195" s="368">
        <f>-192.59157</f>
        <v>-192.59</v>
      </c>
      <c r="E195" s="74"/>
      <c r="F195" s="46"/>
      <c r="G195" s="57"/>
      <c r="H195" s="75"/>
      <c r="I195" s="47"/>
      <c r="J195" s="48"/>
    </row>
    <row r="196" spans="1:10" ht="12.75" customHeight="1" hidden="1">
      <c r="A196" s="243"/>
      <c r="B196" s="247" t="s">
        <v>158</v>
      </c>
      <c r="C196" s="275" t="s">
        <v>159</v>
      </c>
      <c r="D196" s="368">
        <v>0</v>
      </c>
      <c r="E196" s="74"/>
      <c r="F196" s="46"/>
      <c r="G196" s="57"/>
      <c r="H196" s="75"/>
      <c r="I196" s="47"/>
      <c r="J196" s="48"/>
    </row>
    <row r="197" spans="1:10" ht="39.75" customHeight="1" hidden="1">
      <c r="A197" s="243" t="s">
        <v>595</v>
      </c>
      <c r="B197" s="244"/>
      <c r="C197" s="291" t="s">
        <v>596</v>
      </c>
      <c r="D197" s="368">
        <f>D198</f>
        <v>0</v>
      </c>
      <c r="E197" s="74"/>
      <c r="F197" s="46"/>
      <c r="G197" s="57"/>
      <c r="H197" s="75"/>
      <c r="I197" s="47"/>
      <c r="J197" s="48"/>
    </row>
    <row r="198" spans="1:10" ht="39" customHeight="1" hidden="1">
      <c r="A198" s="243"/>
      <c r="B198" s="247" t="s">
        <v>156</v>
      </c>
      <c r="C198" s="275" t="s">
        <v>296</v>
      </c>
      <c r="D198" s="368">
        <v>0</v>
      </c>
      <c r="E198" s="74"/>
      <c r="F198" s="46"/>
      <c r="G198" s="57"/>
      <c r="H198" s="75"/>
      <c r="I198" s="47"/>
      <c r="J198" s="48"/>
    </row>
    <row r="199" spans="1:10" ht="16.5" customHeight="1" hidden="1">
      <c r="A199" s="243" t="s">
        <v>54</v>
      </c>
      <c r="B199" s="247"/>
      <c r="C199" s="238" t="s">
        <v>68</v>
      </c>
      <c r="D199" s="368">
        <f>D200</f>
        <v>0</v>
      </c>
      <c r="E199" s="74"/>
      <c r="F199" s="46"/>
      <c r="G199" s="57"/>
      <c r="H199" s="75"/>
      <c r="I199" s="47"/>
      <c r="J199" s="48"/>
    </row>
    <row r="200" spans="1:10" ht="26.25" customHeight="1" hidden="1">
      <c r="A200" s="243" t="s">
        <v>55</v>
      </c>
      <c r="B200" s="247"/>
      <c r="C200" s="240" t="s">
        <v>404</v>
      </c>
      <c r="D200" s="368">
        <f>D201</f>
        <v>0</v>
      </c>
      <c r="E200" s="74"/>
      <c r="F200" s="46"/>
      <c r="G200" s="57"/>
      <c r="H200" s="75"/>
      <c r="I200" s="47"/>
      <c r="J200" s="48"/>
    </row>
    <row r="201" spans="1:10" ht="13.5" customHeight="1" hidden="1">
      <c r="A201" s="243"/>
      <c r="B201" s="244" t="s">
        <v>199</v>
      </c>
      <c r="C201" s="245" t="s">
        <v>198</v>
      </c>
      <c r="D201" s="368">
        <v>0</v>
      </c>
      <c r="E201" s="74"/>
      <c r="F201" s="46"/>
      <c r="G201" s="57"/>
      <c r="H201" s="75"/>
      <c r="I201" s="47"/>
      <c r="J201" s="48"/>
    </row>
    <row r="202" spans="1:10" ht="13.5" customHeight="1">
      <c r="A202" s="389" t="s">
        <v>627</v>
      </c>
      <c r="B202" s="390"/>
      <c r="C202" s="391" t="s">
        <v>628</v>
      </c>
      <c r="D202" s="392">
        <f>D203</f>
        <v>41.6</v>
      </c>
      <c r="E202" s="74"/>
      <c r="F202" s="46"/>
      <c r="G202" s="57"/>
      <c r="H202" s="75"/>
      <c r="I202" s="47"/>
      <c r="J202" s="48"/>
    </row>
    <row r="203" spans="1:10" ht="14.25" customHeight="1">
      <c r="A203" s="393" t="s">
        <v>629</v>
      </c>
      <c r="B203" s="394"/>
      <c r="C203" s="395" t="s">
        <v>68</v>
      </c>
      <c r="D203" s="396">
        <f>D204+D206+D208</f>
        <v>41.6</v>
      </c>
      <c r="E203" s="74"/>
      <c r="F203" s="46"/>
      <c r="G203" s="57"/>
      <c r="H203" s="75"/>
      <c r="I203" s="47"/>
      <c r="J203" s="48"/>
    </row>
    <row r="204" spans="1:10" ht="26.25" customHeight="1">
      <c r="A204" s="397" t="s">
        <v>630</v>
      </c>
      <c r="B204" s="394"/>
      <c r="C204" s="395" t="s">
        <v>631</v>
      </c>
      <c r="D204" s="396">
        <f>D205</f>
        <v>7.22</v>
      </c>
      <c r="E204" s="74"/>
      <c r="F204" s="46"/>
      <c r="G204" s="57"/>
      <c r="H204" s="75"/>
      <c r="I204" s="47"/>
      <c r="J204" s="48"/>
    </row>
    <row r="205" spans="1:10" ht="13.5" customHeight="1">
      <c r="A205" s="394"/>
      <c r="B205" s="394" t="s">
        <v>199</v>
      </c>
      <c r="C205" s="395" t="s">
        <v>198</v>
      </c>
      <c r="D205" s="396">
        <v>7.22</v>
      </c>
      <c r="E205" s="74"/>
      <c r="F205" s="46"/>
      <c r="G205" s="57"/>
      <c r="H205" s="75"/>
      <c r="I205" s="47"/>
      <c r="J205" s="48"/>
    </row>
    <row r="206" spans="1:10" ht="39.75" customHeight="1">
      <c r="A206" s="394" t="s">
        <v>639</v>
      </c>
      <c r="B206" s="394"/>
      <c r="C206" s="395" t="s">
        <v>534</v>
      </c>
      <c r="D206" s="396">
        <f>D207</f>
        <v>1.08</v>
      </c>
      <c r="E206" s="74"/>
      <c r="F206" s="46"/>
      <c r="G206" s="57"/>
      <c r="H206" s="75"/>
      <c r="I206" s="47"/>
      <c r="J206" s="48"/>
    </row>
    <row r="207" spans="1:10" ht="13.5" customHeight="1">
      <c r="A207" s="394"/>
      <c r="B207" s="394" t="s">
        <v>199</v>
      </c>
      <c r="C207" s="395" t="s">
        <v>198</v>
      </c>
      <c r="D207" s="396">
        <v>1.08</v>
      </c>
      <c r="E207" s="74"/>
      <c r="F207" s="46"/>
      <c r="G207" s="57"/>
      <c r="H207" s="75"/>
      <c r="I207" s="47"/>
      <c r="J207" s="48"/>
    </row>
    <row r="208" spans="1:10" ht="30" customHeight="1">
      <c r="A208" s="394" t="s">
        <v>666</v>
      </c>
      <c r="B208" s="394"/>
      <c r="C208" s="290" t="s">
        <v>667</v>
      </c>
      <c r="D208" s="396">
        <f>D209</f>
        <v>33.3</v>
      </c>
      <c r="E208" s="74"/>
      <c r="F208" s="46"/>
      <c r="G208" s="57"/>
      <c r="H208" s="75"/>
      <c r="I208" s="47"/>
      <c r="J208" s="48"/>
    </row>
    <row r="209" spans="1:10" ht="13.5" customHeight="1">
      <c r="A209" s="394"/>
      <c r="B209" s="394" t="s">
        <v>199</v>
      </c>
      <c r="C209" s="290" t="s">
        <v>198</v>
      </c>
      <c r="D209" s="396">
        <v>33.3</v>
      </c>
      <c r="E209" s="74"/>
      <c r="F209" s="46"/>
      <c r="G209" s="57"/>
      <c r="H209" s="75"/>
      <c r="I209" s="47"/>
      <c r="J209" s="48"/>
    </row>
    <row r="210" spans="1:12" ht="14.25" customHeight="1">
      <c r="A210" s="283" t="s">
        <v>614</v>
      </c>
      <c r="B210" s="353"/>
      <c r="C210" s="354" t="s">
        <v>615</v>
      </c>
      <c r="D210" s="369">
        <f>D211</f>
        <v>-10781.55</v>
      </c>
      <c r="E210" s="74"/>
      <c r="F210" s="46"/>
      <c r="G210" s="57"/>
      <c r="H210" s="75"/>
      <c r="I210" s="47"/>
      <c r="J210" s="48"/>
      <c r="K210" s="8">
        <f>D210*100/D280</f>
        <v>63.6932270986944</v>
      </c>
      <c r="L210" s="8">
        <f>D210*100/D282</f>
        <v>63.6932270986944</v>
      </c>
    </row>
    <row r="211" spans="1:10" ht="28.5" customHeight="1">
      <c r="A211" s="247" t="s">
        <v>616</v>
      </c>
      <c r="B211" s="352"/>
      <c r="C211" s="158" t="s">
        <v>617</v>
      </c>
      <c r="D211" s="370">
        <f>D214+D216+D212</f>
        <v>-10781.55</v>
      </c>
      <c r="E211" s="74"/>
      <c r="F211" s="46"/>
      <c r="G211" s="57"/>
      <c r="H211" s="75"/>
      <c r="I211" s="47"/>
      <c r="J211" s="48"/>
    </row>
    <row r="212" spans="1:10" ht="39" customHeight="1" hidden="1">
      <c r="A212" s="243" t="s">
        <v>622</v>
      </c>
      <c r="B212" s="386"/>
      <c r="C212" s="291" t="s">
        <v>596</v>
      </c>
      <c r="D212" s="370">
        <f>D213</f>
        <v>0</v>
      </c>
      <c r="E212" s="74"/>
      <c r="F212" s="46"/>
      <c r="G212" s="57"/>
      <c r="H212" s="75"/>
      <c r="I212" s="47"/>
      <c r="J212" s="48"/>
    </row>
    <row r="213" spans="1:32" ht="17.25" customHeight="1" hidden="1">
      <c r="A213" s="247"/>
      <c r="B213" s="244" t="s">
        <v>199</v>
      </c>
      <c r="C213" s="245" t="s">
        <v>198</v>
      </c>
      <c r="D213" s="370">
        <v>0</v>
      </c>
      <c r="E213" s="74"/>
      <c r="F213" s="46"/>
      <c r="G213" s="57"/>
      <c r="H213" s="75"/>
      <c r="I213" s="47"/>
      <c r="J213" s="48"/>
      <c r="AF213" s="10"/>
    </row>
    <row r="214" spans="1:10" ht="39" customHeight="1" hidden="1">
      <c r="A214" s="247" t="s">
        <v>618</v>
      </c>
      <c r="B214" s="352"/>
      <c r="C214" s="158" t="s">
        <v>619</v>
      </c>
      <c r="D214" s="370">
        <f>D215</f>
        <v>0</v>
      </c>
      <c r="E214" s="74"/>
      <c r="F214" s="46"/>
      <c r="G214" s="57"/>
      <c r="H214" s="75"/>
      <c r="I214" s="47"/>
      <c r="J214" s="48"/>
    </row>
    <row r="215" spans="1:10" ht="17.25" customHeight="1" hidden="1">
      <c r="A215" s="247"/>
      <c r="B215" s="247" t="s">
        <v>157</v>
      </c>
      <c r="C215" s="275" t="s">
        <v>366</v>
      </c>
      <c r="D215" s="370">
        <v>0</v>
      </c>
      <c r="E215" s="74"/>
      <c r="F215" s="46"/>
      <c r="G215" s="57"/>
      <c r="H215" s="75"/>
      <c r="I215" s="47"/>
      <c r="J215" s="48"/>
    </row>
    <row r="216" spans="1:10" ht="24" customHeight="1">
      <c r="A216" s="247" t="s">
        <v>620</v>
      </c>
      <c r="B216" s="352"/>
      <c r="C216" s="158" t="s">
        <v>621</v>
      </c>
      <c r="D216" s="370">
        <f>D217</f>
        <v>-10781.55</v>
      </c>
      <c r="E216" s="74"/>
      <c r="F216" s="46"/>
      <c r="G216" s="57"/>
      <c r="H216" s="75"/>
      <c r="I216" s="47"/>
      <c r="J216" s="48"/>
    </row>
    <row r="217" spans="1:10" ht="13.5" customHeight="1">
      <c r="A217" s="352"/>
      <c r="B217" s="244" t="s">
        <v>199</v>
      </c>
      <c r="C217" s="245" t="s">
        <v>198</v>
      </c>
      <c r="D217" s="370">
        <v>-10781.55</v>
      </c>
      <c r="E217" s="74"/>
      <c r="F217" s="46"/>
      <c r="G217" s="57"/>
      <c r="H217" s="75"/>
      <c r="I217" s="47"/>
      <c r="J217" s="48"/>
    </row>
    <row r="218" spans="1:10" ht="13.5" customHeight="1" hidden="1">
      <c r="A218" s="243"/>
      <c r="B218" s="244" t="s">
        <v>199</v>
      </c>
      <c r="C218" s="290" t="s">
        <v>198</v>
      </c>
      <c r="D218" s="368"/>
      <c r="E218" s="74"/>
      <c r="F218" s="46"/>
      <c r="G218" s="57"/>
      <c r="H218" s="75"/>
      <c r="I218" s="47"/>
      <c r="J218" s="48"/>
    </row>
    <row r="219" spans="1:10" ht="26.25" customHeight="1" hidden="1">
      <c r="A219" s="243"/>
      <c r="B219" s="244"/>
      <c r="C219" s="290"/>
      <c r="D219" s="368"/>
      <c r="E219" s="74"/>
      <c r="F219" s="46"/>
      <c r="G219" s="57"/>
      <c r="H219" s="75"/>
      <c r="I219" s="47"/>
      <c r="J219" s="48"/>
    </row>
    <row r="220" spans="1:10" ht="13.5" customHeight="1" hidden="1">
      <c r="A220" s="243"/>
      <c r="B220" s="244"/>
      <c r="C220" s="290"/>
      <c r="D220" s="368"/>
      <c r="E220" s="74"/>
      <c r="F220" s="46"/>
      <c r="G220" s="57"/>
      <c r="H220" s="75"/>
      <c r="I220" s="47"/>
      <c r="J220" s="48"/>
    </row>
    <row r="221" spans="1:10" ht="25.5">
      <c r="A221" s="283" t="s">
        <v>74</v>
      </c>
      <c r="B221" s="244"/>
      <c r="C221" s="284" t="s">
        <v>84</v>
      </c>
      <c r="D221" s="367">
        <f>D238+D240+D242+D244+D246+D248+D254+D256+D250+D252+D224+D227+D234+D229+D259+D232+D236+D261++D269+D265+D267+D222+D262</f>
        <v>-2313.5</v>
      </c>
      <c r="E221" s="74"/>
      <c r="F221" s="46"/>
      <c r="G221" s="57"/>
      <c r="H221" s="75"/>
      <c r="I221" s="47"/>
      <c r="J221" s="48"/>
    </row>
    <row r="222" spans="1:10" ht="12.75" hidden="1">
      <c r="A222" s="247" t="s">
        <v>496</v>
      </c>
      <c r="B222" s="244"/>
      <c r="C222" s="275" t="s">
        <v>495</v>
      </c>
      <c r="D222" s="368">
        <f>D223</f>
        <v>0</v>
      </c>
      <c r="E222" s="74"/>
      <c r="F222" s="46"/>
      <c r="G222" s="57"/>
      <c r="H222" s="75"/>
      <c r="I222" s="47"/>
      <c r="J222" s="48"/>
    </row>
    <row r="223" spans="1:10" ht="25.5" hidden="1">
      <c r="A223" s="283"/>
      <c r="B223" s="244" t="s">
        <v>132</v>
      </c>
      <c r="C223" s="270" t="s">
        <v>131</v>
      </c>
      <c r="D223" s="368"/>
      <c r="E223" s="74"/>
      <c r="F223" s="46"/>
      <c r="G223" s="57"/>
      <c r="H223" s="75"/>
      <c r="I223" s="47"/>
      <c r="J223" s="48"/>
    </row>
    <row r="224" spans="1:10" ht="25.5">
      <c r="A224" s="292" t="s">
        <v>13</v>
      </c>
      <c r="B224" s="244"/>
      <c r="C224" s="275" t="s">
        <v>381</v>
      </c>
      <c r="D224" s="368">
        <f>D225+D226</f>
        <v>-90.7</v>
      </c>
      <c r="E224" s="74"/>
      <c r="F224" s="46"/>
      <c r="G224" s="57"/>
      <c r="H224" s="75"/>
      <c r="I224" s="47"/>
      <c r="J224" s="48"/>
    </row>
    <row r="225" spans="1:10" ht="51">
      <c r="A225" s="283"/>
      <c r="B225" s="247" t="s">
        <v>156</v>
      </c>
      <c r="C225" s="275" t="s">
        <v>296</v>
      </c>
      <c r="D225" s="368">
        <v>-82.8</v>
      </c>
      <c r="E225" s="74"/>
      <c r="F225" s="46"/>
      <c r="G225" s="57"/>
      <c r="H225" s="75"/>
      <c r="I225" s="47"/>
      <c r="J225" s="48"/>
    </row>
    <row r="226" spans="1:10" ht="28.5" customHeight="1">
      <c r="A226" s="283"/>
      <c r="B226" s="247" t="s">
        <v>157</v>
      </c>
      <c r="C226" s="275" t="s">
        <v>366</v>
      </c>
      <c r="D226" s="368">
        <v>-7.9</v>
      </c>
      <c r="E226" s="74"/>
      <c r="F226" s="46"/>
      <c r="G226" s="57"/>
      <c r="H226" s="75"/>
      <c r="I226" s="47"/>
      <c r="J226" s="48"/>
    </row>
    <row r="227" spans="1:10" ht="25.5" hidden="1">
      <c r="A227" s="247" t="s">
        <v>5</v>
      </c>
      <c r="B227" s="244"/>
      <c r="C227" s="275" t="s">
        <v>6</v>
      </c>
      <c r="D227" s="368">
        <f>D228</f>
        <v>0</v>
      </c>
      <c r="E227" s="74"/>
      <c r="F227" s="46"/>
      <c r="G227" s="57"/>
      <c r="H227" s="75"/>
      <c r="I227" s="47"/>
      <c r="J227" s="48"/>
    </row>
    <row r="228" spans="1:10" ht="25.5" hidden="1">
      <c r="A228" s="283"/>
      <c r="B228" s="247" t="s">
        <v>157</v>
      </c>
      <c r="C228" s="275" t="s">
        <v>366</v>
      </c>
      <c r="D228" s="368"/>
      <c r="E228" s="74"/>
      <c r="F228" s="46"/>
      <c r="G228" s="57"/>
      <c r="H228" s="75"/>
      <c r="I228" s="47"/>
      <c r="J228" s="48"/>
    </row>
    <row r="229" spans="1:10" ht="12.75" hidden="1">
      <c r="A229" s="247" t="s">
        <v>8</v>
      </c>
      <c r="B229" s="247"/>
      <c r="C229" s="275" t="s">
        <v>7</v>
      </c>
      <c r="D229" s="368">
        <f>D230</f>
        <v>0</v>
      </c>
      <c r="E229" s="74"/>
      <c r="F229" s="46"/>
      <c r="G229" s="57"/>
      <c r="H229" s="75"/>
      <c r="I229" s="47"/>
      <c r="J229" s="48"/>
    </row>
    <row r="230" spans="1:10" ht="25.5" hidden="1">
      <c r="A230" s="283"/>
      <c r="B230" s="247" t="s">
        <v>157</v>
      </c>
      <c r="C230" s="275" t="s">
        <v>366</v>
      </c>
      <c r="D230" s="368"/>
      <c r="E230" s="74"/>
      <c r="F230" s="46"/>
      <c r="G230" s="57"/>
      <c r="H230" s="75"/>
      <c r="I230" s="47"/>
      <c r="J230" s="48"/>
    </row>
    <row r="231" spans="1:10" ht="25.5" hidden="1">
      <c r="A231" s="283"/>
      <c r="B231" s="247" t="s">
        <v>157</v>
      </c>
      <c r="C231" s="275" t="s">
        <v>366</v>
      </c>
      <c r="D231" s="368">
        <v>0</v>
      </c>
      <c r="E231" s="74"/>
      <c r="F231" s="46"/>
      <c r="G231" s="57"/>
      <c r="H231" s="75"/>
      <c r="I231" s="47"/>
      <c r="J231" s="48"/>
    </row>
    <row r="232" spans="1:10" ht="25.5">
      <c r="A232" s="292" t="s">
        <v>248</v>
      </c>
      <c r="B232" s="247"/>
      <c r="C232" s="275" t="s">
        <v>249</v>
      </c>
      <c r="D232" s="368">
        <f>D233</f>
        <v>-2200</v>
      </c>
      <c r="E232" s="74"/>
      <c r="F232" s="46"/>
      <c r="G232" s="57"/>
      <c r="H232" s="75"/>
      <c r="I232" s="47"/>
      <c r="J232" s="48"/>
    </row>
    <row r="233" spans="1:10" ht="12.75">
      <c r="A233" s="283"/>
      <c r="B233" s="247" t="s">
        <v>158</v>
      </c>
      <c r="C233" s="275" t="s">
        <v>159</v>
      </c>
      <c r="D233" s="368">
        <v>-2200</v>
      </c>
      <c r="E233" s="74"/>
      <c r="F233" s="46"/>
      <c r="G233" s="57"/>
      <c r="H233" s="75"/>
      <c r="I233" s="47"/>
      <c r="J233" s="48"/>
    </row>
    <row r="234" spans="1:10" ht="12.75" hidden="1">
      <c r="A234" s="247" t="s">
        <v>3</v>
      </c>
      <c r="B234" s="244"/>
      <c r="C234" s="275" t="s">
        <v>4</v>
      </c>
      <c r="D234" s="368">
        <f>D235</f>
        <v>0</v>
      </c>
      <c r="E234" s="74"/>
      <c r="F234" s="46"/>
      <c r="G234" s="57"/>
      <c r="H234" s="75"/>
      <c r="I234" s="47"/>
      <c r="J234" s="48"/>
    </row>
    <row r="235" spans="1:10" ht="25.5" hidden="1">
      <c r="A235" s="283"/>
      <c r="B235" s="247" t="s">
        <v>157</v>
      </c>
      <c r="C235" s="275" t="s">
        <v>366</v>
      </c>
      <c r="D235" s="368"/>
      <c r="E235" s="74"/>
      <c r="F235" s="46"/>
      <c r="G235" s="57"/>
      <c r="H235" s="75"/>
      <c r="I235" s="47"/>
      <c r="J235" s="48"/>
    </row>
    <row r="236" spans="1:10" ht="15.75" customHeight="1" hidden="1">
      <c r="A236" s="293" t="s">
        <v>450</v>
      </c>
      <c r="B236" s="294"/>
      <c r="C236" s="294" t="s">
        <v>449</v>
      </c>
      <c r="D236" s="368">
        <f>D237</f>
        <v>0</v>
      </c>
      <c r="E236" s="74"/>
      <c r="F236" s="46"/>
      <c r="G236" s="57"/>
      <c r="H236" s="75"/>
      <c r="I236" s="47"/>
      <c r="J236" s="48"/>
    </row>
    <row r="237" spans="1:10" ht="12.75" hidden="1">
      <c r="A237" s="283"/>
      <c r="B237" s="247" t="s">
        <v>158</v>
      </c>
      <c r="C237" s="275" t="s">
        <v>159</v>
      </c>
      <c r="D237" s="368"/>
      <c r="E237" s="74"/>
      <c r="F237" s="46"/>
      <c r="G237" s="57"/>
      <c r="H237" s="75"/>
      <c r="I237" s="47"/>
      <c r="J237" s="48"/>
    </row>
    <row r="238" spans="1:10" ht="25.5" hidden="1">
      <c r="A238" s="247" t="s">
        <v>85</v>
      </c>
      <c r="B238" s="246"/>
      <c r="C238" s="275" t="s">
        <v>86</v>
      </c>
      <c r="D238" s="368">
        <f>D239</f>
        <v>0</v>
      </c>
      <c r="E238" s="74"/>
      <c r="F238" s="46"/>
      <c r="G238" s="57"/>
      <c r="H238" s="75"/>
      <c r="I238" s="47"/>
      <c r="J238" s="48"/>
    </row>
    <row r="239" spans="1:10" ht="12.75" hidden="1">
      <c r="A239" s="283"/>
      <c r="B239" s="247" t="s">
        <v>308</v>
      </c>
      <c r="C239" s="275" t="s">
        <v>309</v>
      </c>
      <c r="D239" s="368">
        <v>0</v>
      </c>
      <c r="E239" s="74"/>
      <c r="F239" s="46"/>
      <c r="G239" s="57"/>
      <c r="H239" s="75"/>
      <c r="I239" s="47"/>
      <c r="J239" s="48"/>
    </row>
    <row r="240" spans="1:10" ht="25.5" hidden="1">
      <c r="A240" s="247" t="s">
        <v>87</v>
      </c>
      <c r="B240" s="247"/>
      <c r="C240" s="275" t="s">
        <v>88</v>
      </c>
      <c r="D240" s="368">
        <f>D241</f>
        <v>0</v>
      </c>
      <c r="E240" s="74"/>
      <c r="F240" s="46"/>
      <c r="G240" s="57"/>
      <c r="H240" s="75"/>
      <c r="I240" s="47"/>
      <c r="J240" s="48"/>
    </row>
    <row r="241" spans="1:10" ht="25.5" hidden="1">
      <c r="A241" s="283"/>
      <c r="B241" s="247" t="s">
        <v>132</v>
      </c>
      <c r="C241" s="273" t="s">
        <v>131</v>
      </c>
      <c r="D241" s="368"/>
      <c r="E241" s="74"/>
      <c r="F241" s="46"/>
      <c r="G241" s="57"/>
      <c r="H241" s="75"/>
      <c r="I241" s="47"/>
      <c r="J241" s="48"/>
    </row>
    <row r="242" spans="1:10" ht="12.75">
      <c r="A242" s="247" t="s">
        <v>89</v>
      </c>
      <c r="B242" s="246"/>
      <c r="C242" s="245" t="s">
        <v>155</v>
      </c>
      <c r="D242" s="368">
        <f>D243</f>
        <v>-25</v>
      </c>
      <c r="E242" s="74"/>
      <c r="F242" s="46"/>
      <c r="G242" s="57"/>
      <c r="H242" s="75"/>
      <c r="I242" s="47"/>
      <c r="J242" s="48"/>
    </row>
    <row r="243" spans="1:10" ht="12.75">
      <c r="A243" s="244"/>
      <c r="B243" s="247" t="s">
        <v>158</v>
      </c>
      <c r="C243" s="275" t="s">
        <v>159</v>
      </c>
      <c r="D243" s="368">
        <v>-25</v>
      </c>
      <c r="E243" s="74"/>
      <c r="F243" s="46"/>
      <c r="G243" s="57"/>
      <c r="H243" s="75"/>
      <c r="I243" s="47"/>
      <c r="J243" s="48"/>
    </row>
    <row r="244" spans="1:10" ht="25.5" hidden="1">
      <c r="A244" s="295" t="s">
        <v>588</v>
      </c>
      <c r="B244" s="295"/>
      <c r="C244" s="270" t="s">
        <v>589</v>
      </c>
      <c r="D244" s="368">
        <f>D245</f>
        <v>0</v>
      </c>
      <c r="E244" s="74"/>
      <c r="F244" s="46"/>
      <c r="G244" s="57"/>
      <c r="H244" s="75"/>
      <c r="I244" s="47"/>
      <c r="J244" s="48"/>
    </row>
    <row r="245" spans="1:10" ht="12.75" hidden="1">
      <c r="A245" s="295"/>
      <c r="B245" s="295" t="s">
        <v>590</v>
      </c>
      <c r="C245" s="270" t="s">
        <v>591</v>
      </c>
      <c r="D245" s="368">
        <v>0</v>
      </c>
      <c r="E245" s="74"/>
      <c r="F245" s="46"/>
      <c r="G245" s="57"/>
      <c r="H245" s="75"/>
      <c r="I245" s="47"/>
      <c r="J245" s="48"/>
    </row>
    <row r="246" spans="1:10" ht="25.5" hidden="1">
      <c r="A246" s="244" t="s">
        <v>91</v>
      </c>
      <c r="B246" s="246"/>
      <c r="C246" s="270" t="s">
        <v>282</v>
      </c>
      <c r="D246" s="368">
        <f>D247</f>
        <v>0</v>
      </c>
      <c r="E246" s="74"/>
      <c r="F246" s="46"/>
      <c r="G246" s="57"/>
      <c r="H246" s="75"/>
      <c r="I246" s="47"/>
      <c r="J246" s="48"/>
    </row>
    <row r="247" spans="1:10" ht="12.75" hidden="1">
      <c r="A247" s="244"/>
      <c r="B247" s="244" t="s">
        <v>199</v>
      </c>
      <c r="C247" s="245" t="s">
        <v>198</v>
      </c>
      <c r="D247" s="368">
        <v>0</v>
      </c>
      <c r="E247" s="74"/>
      <c r="F247" s="46"/>
      <c r="G247" s="57"/>
      <c r="H247" s="75"/>
      <c r="I247" s="47"/>
      <c r="J247" s="48"/>
    </row>
    <row r="248" spans="1:10" ht="12.75" hidden="1">
      <c r="A248" s="247" t="s">
        <v>92</v>
      </c>
      <c r="B248" s="247"/>
      <c r="C248" s="275" t="s">
        <v>93</v>
      </c>
      <c r="D248" s="368">
        <f>D249</f>
        <v>0</v>
      </c>
      <c r="E248" s="74"/>
      <c r="F248" s="46"/>
      <c r="G248" s="57"/>
      <c r="H248" s="75"/>
      <c r="I248" s="47"/>
      <c r="J248" s="48"/>
    </row>
    <row r="249" spans="1:10" ht="12.75" hidden="1">
      <c r="A249" s="283"/>
      <c r="B249" s="247" t="s">
        <v>158</v>
      </c>
      <c r="C249" s="275" t="s">
        <v>159</v>
      </c>
      <c r="D249" s="368"/>
      <c r="E249" s="74"/>
      <c r="F249" s="46"/>
      <c r="G249" s="57"/>
      <c r="H249" s="75"/>
      <c r="I249" s="47"/>
      <c r="J249" s="48"/>
    </row>
    <row r="250" spans="1:10" ht="25.5" hidden="1">
      <c r="A250" s="244" t="s">
        <v>94</v>
      </c>
      <c r="B250" s="244"/>
      <c r="C250" s="287" t="s">
        <v>320</v>
      </c>
      <c r="D250" s="368">
        <f>D251</f>
        <v>0</v>
      </c>
      <c r="E250" s="74"/>
      <c r="F250" s="46"/>
      <c r="G250" s="57"/>
      <c r="H250" s="75"/>
      <c r="I250" s="47"/>
      <c r="J250" s="48"/>
    </row>
    <row r="251" spans="1:10" ht="12.75" hidden="1">
      <c r="A251" s="244"/>
      <c r="B251" s="244" t="s">
        <v>157</v>
      </c>
      <c r="C251" s="287" t="s">
        <v>297</v>
      </c>
      <c r="D251" s="368"/>
      <c r="E251" s="74"/>
      <c r="F251" s="46"/>
      <c r="G251" s="57"/>
      <c r="H251" s="75"/>
      <c r="I251" s="47"/>
      <c r="J251" s="48"/>
    </row>
    <row r="252" spans="1:10" ht="12.75" hidden="1">
      <c r="A252" s="244" t="s">
        <v>95</v>
      </c>
      <c r="B252" s="244"/>
      <c r="C252" s="270" t="s">
        <v>303</v>
      </c>
      <c r="D252" s="368">
        <f>D253</f>
        <v>0</v>
      </c>
      <c r="E252" s="74"/>
      <c r="F252" s="46"/>
      <c r="G252" s="57"/>
      <c r="H252" s="75"/>
      <c r="I252" s="47"/>
      <c r="J252" s="48"/>
    </row>
    <row r="253" spans="1:10" ht="12.75" hidden="1">
      <c r="A253" s="244"/>
      <c r="B253" s="244" t="s">
        <v>157</v>
      </c>
      <c r="C253" s="245" t="s">
        <v>297</v>
      </c>
      <c r="D253" s="368"/>
      <c r="E253" s="74"/>
      <c r="F253" s="46"/>
      <c r="G253" s="57"/>
      <c r="H253" s="75"/>
      <c r="I253" s="47"/>
      <c r="J253" s="48"/>
    </row>
    <row r="254" spans="1:15" ht="12.75" hidden="1">
      <c r="A254" s="295" t="s">
        <v>97</v>
      </c>
      <c r="B254" s="295"/>
      <c r="C254" s="270" t="s">
        <v>98</v>
      </c>
      <c r="D254" s="371">
        <f>D255</f>
        <v>0</v>
      </c>
      <c r="E254" s="78"/>
      <c r="F254" s="39"/>
      <c r="G254" s="38"/>
      <c r="H254" s="79"/>
      <c r="I254" s="40"/>
      <c r="J254" s="137"/>
      <c r="K254" s="14"/>
      <c r="L254" s="14"/>
      <c r="M254" s="14"/>
      <c r="N254" s="14"/>
      <c r="O254" s="14"/>
    </row>
    <row r="255" spans="1:15" ht="12.75" hidden="1">
      <c r="A255" s="295"/>
      <c r="B255" s="295" t="s">
        <v>157</v>
      </c>
      <c r="C255" s="270" t="s">
        <v>297</v>
      </c>
      <c r="D255" s="371"/>
      <c r="E255" s="78"/>
      <c r="F255" s="39"/>
      <c r="G255" s="38"/>
      <c r="H255" s="79"/>
      <c r="I255" s="40"/>
      <c r="J255" s="137"/>
      <c r="K255" s="14"/>
      <c r="L255" s="14"/>
      <c r="M255" s="14"/>
      <c r="N255" s="14"/>
      <c r="O255" s="14"/>
    </row>
    <row r="256" spans="1:15" ht="25.5" hidden="1">
      <c r="A256" s="295" t="s">
        <v>96</v>
      </c>
      <c r="B256" s="244"/>
      <c r="C256" s="270" t="s">
        <v>315</v>
      </c>
      <c r="D256" s="368">
        <f>D257</f>
        <v>0</v>
      </c>
      <c r="E256" s="62"/>
      <c r="F256" s="33"/>
      <c r="G256" s="28"/>
      <c r="H256" s="76"/>
      <c r="I256" s="34"/>
      <c r="J256" s="77"/>
      <c r="K256" s="15"/>
      <c r="L256" s="15"/>
      <c r="M256" s="15"/>
      <c r="N256" s="15"/>
      <c r="O256" s="15"/>
    </row>
    <row r="257" spans="1:15" ht="15" customHeight="1" hidden="1">
      <c r="A257" s="295"/>
      <c r="B257" s="244" t="s">
        <v>157</v>
      </c>
      <c r="C257" s="245" t="s">
        <v>297</v>
      </c>
      <c r="D257" s="368"/>
      <c r="E257" s="62"/>
      <c r="F257" s="33"/>
      <c r="G257" s="28"/>
      <c r="H257" s="76"/>
      <c r="I257" s="34"/>
      <c r="J257" s="77"/>
      <c r="K257" s="15"/>
      <c r="L257" s="15"/>
      <c r="M257" s="15"/>
      <c r="N257" s="15"/>
      <c r="O257" s="15"/>
    </row>
    <row r="258" spans="1:15" ht="25.5" customHeight="1">
      <c r="A258" s="296" t="s">
        <v>434</v>
      </c>
      <c r="B258" s="296"/>
      <c r="C258" s="275" t="s">
        <v>9</v>
      </c>
      <c r="D258" s="368">
        <f>D259</f>
        <v>1.3</v>
      </c>
      <c r="E258" s="203"/>
      <c r="F258" s="204"/>
      <c r="G258" s="205"/>
      <c r="H258" s="206"/>
      <c r="I258" s="207"/>
      <c r="J258" s="208"/>
      <c r="K258" s="15"/>
      <c r="L258" s="15"/>
      <c r="M258" s="15"/>
      <c r="N258" s="15"/>
      <c r="O258" s="15"/>
    </row>
    <row r="259" spans="1:15" ht="27" customHeight="1">
      <c r="A259" s="296"/>
      <c r="B259" s="247" t="s">
        <v>157</v>
      </c>
      <c r="C259" s="275" t="s">
        <v>366</v>
      </c>
      <c r="D259" s="368">
        <v>1.3</v>
      </c>
      <c r="E259" s="203"/>
      <c r="F259" s="204"/>
      <c r="G259" s="205"/>
      <c r="H259" s="206"/>
      <c r="I259" s="207"/>
      <c r="J259" s="208"/>
      <c r="K259" s="15"/>
      <c r="L259" s="15"/>
      <c r="M259" s="15"/>
      <c r="N259" s="15"/>
      <c r="O259" s="15"/>
    </row>
    <row r="260" spans="1:15" ht="27" customHeight="1" hidden="1">
      <c r="A260" s="296" t="s">
        <v>435</v>
      </c>
      <c r="B260" s="247"/>
      <c r="C260" s="388" t="s">
        <v>626</v>
      </c>
      <c r="D260" s="368">
        <f>D261</f>
        <v>0</v>
      </c>
      <c r="E260" s="203"/>
      <c r="F260" s="204"/>
      <c r="G260" s="205"/>
      <c r="H260" s="206"/>
      <c r="I260" s="207"/>
      <c r="J260" s="208"/>
      <c r="K260" s="15"/>
      <c r="L260" s="15"/>
      <c r="M260" s="15"/>
      <c r="N260" s="15"/>
      <c r="O260" s="15"/>
    </row>
    <row r="261" spans="1:15" ht="27" customHeight="1" hidden="1">
      <c r="A261" s="296"/>
      <c r="B261" s="247" t="s">
        <v>157</v>
      </c>
      <c r="C261" s="275" t="s">
        <v>366</v>
      </c>
      <c r="D261" s="368">
        <v>0</v>
      </c>
      <c r="E261" s="203"/>
      <c r="F261" s="204"/>
      <c r="G261" s="205"/>
      <c r="H261" s="206"/>
      <c r="I261" s="207"/>
      <c r="J261" s="208"/>
      <c r="K261" s="15"/>
      <c r="L261" s="15"/>
      <c r="M261" s="15"/>
      <c r="N261" s="15"/>
      <c r="O261" s="15"/>
    </row>
    <row r="262" spans="1:15" ht="40.5" customHeight="1">
      <c r="A262" s="296" t="s">
        <v>436</v>
      </c>
      <c r="B262" s="247"/>
      <c r="C262" s="275" t="s">
        <v>419</v>
      </c>
      <c r="D262" s="368">
        <f>D263+D264</f>
        <v>0.9</v>
      </c>
      <c r="E262" s="203"/>
      <c r="F262" s="204"/>
      <c r="G262" s="205"/>
      <c r="H262" s="206"/>
      <c r="I262" s="207"/>
      <c r="J262" s="208"/>
      <c r="K262" s="15"/>
      <c r="L262" s="15"/>
      <c r="M262" s="15"/>
      <c r="N262" s="15"/>
      <c r="O262" s="15"/>
    </row>
    <row r="263" spans="1:15" ht="30.75" customHeight="1">
      <c r="A263" s="296"/>
      <c r="B263" s="247" t="s">
        <v>157</v>
      </c>
      <c r="C263" s="275" t="s">
        <v>366</v>
      </c>
      <c r="D263" s="368">
        <f>0.9-28.94</f>
        <v>-28.04</v>
      </c>
      <c r="E263" s="203"/>
      <c r="F263" s="204"/>
      <c r="G263" s="205"/>
      <c r="H263" s="206"/>
      <c r="I263" s="207"/>
      <c r="J263" s="208"/>
      <c r="K263" s="15"/>
      <c r="L263" s="15"/>
      <c r="M263" s="15"/>
      <c r="N263" s="15"/>
      <c r="O263" s="15"/>
    </row>
    <row r="264" spans="1:15" ht="41.25" customHeight="1">
      <c r="A264" s="296"/>
      <c r="B264" s="247" t="s">
        <v>156</v>
      </c>
      <c r="C264" s="275" t="s">
        <v>296</v>
      </c>
      <c r="D264" s="368">
        <v>28.94</v>
      </c>
      <c r="E264" s="203"/>
      <c r="F264" s="204"/>
      <c r="G264" s="205"/>
      <c r="H264" s="206"/>
      <c r="I264" s="207"/>
      <c r="J264" s="208"/>
      <c r="K264" s="15"/>
      <c r="L264" s="15"/>
      <c r="M264" s="15"/>
      <c r="N264" s="15"/>
      <c r="O264" s="15"/>
    </row>
    <row r="265" spans="1:15" ht="28.5" customHeight="1" hidden="1">
      <c r="A265" s="296" t="s">
        <v>492</v>
      </c>
      <c r="B265" s="244"/>
      <c r="C265" s="245" t="s">
        <v>491</v>
      </c>
      <c r="D265" s="368">
        <f>D266</f>
        <v>0</v>
      </c>
      <c r="E265" s="203"/>
      <c r="F265" s="204"/>
      <c r="G265" s="205"/>
      <c r="H265" s="206"/>
      <c r="I265" s="207"/>
      <c r="J265" s="208"/>
      <c r="K265" s="15"/>
      <c r="L265" s="15"/>
      <c r="M265" s="15"/>
      <c r="N265" s="15"/>
      <c r="O265" s="15"/>
    </row>
    <row r="266" spans="1:15" ht="14.25" customHeight="1" hidden="1">
      <c r="A266" s="246"/>
      <c r="B266" s="244" t="s">
        <v>199</v>
      </c>
      <c r="C266" s="245" t="s">
        <v>198</v>
      </c>
      <c r="D266" s="368">
        <v>0</v>
      </c>
      <c r="E266" s="203"/>
      <c r="F266" s="204"/>
      <c r="G266" s="205"/>
      <c r="H266" s="206"/>
      <c r="I266" s="207"/>
      <c r="J266" s="208"/>
      <c r="K266" s="15"/>
      <c r="L266" s="15"/>
      <c r="M266" s="15"/>
      <c r="N266" s="15"/>
      <c r="O266" s="15"/>
    </row>
    <row r="267" spans="1:15" ht="39.75" customHeight="1" hidden="1">
      <c r="A267" s="296" t="s">
        <v>506</v>
      </c>
      <c r="B267" s="244"/>
      <c r="C267" s="297" t="s">
        <v>456</v>
      </c>
      <c r="D267" s="368">
        <f>D268</f>
        <v>0</v>
      </c>
      <c r="E267" s="203"/>
      <c r="F267" s="204"/>
      <c r="G267" s="205"/>
      <c r="H267" s="206"/>
      <c r="I267" s="207"/>
      <c r="J267" s="208"/>
      <c r="K267" s="15"/>
      <c r="L267" s="15"/>
      <c r="M267" s="15"/>
      <c r="N267" s="15"/>
      <c r="O267" s="15"/>
    </row>
    <row r="268" spans="1:15" ht="14.25" customHeight="1" hidden="1">
      <c r="A268" s="296"/>
      <c r="B268" s="244" t="s">
        <v>199</v>
      </c>
      <c r="C268" s="245" t="s">
        <v>198</v>
      </c>
      <c r="D268" s="368">
        <v>0</v>
      </c>
      <c r="E268" s="203"/>
      <c r="F268" s="204"/>
      <c r="G268" s="205"/>
      <c r="H268" s="206"/>
      <c r="I268" s="207"/>
      <c r="J268" s="208"/>
      <c r="K268" s="15"/>
      <c r="L268" s="15"/>
      <c r="M268" s="15"/>
      <c r="N268" s="15"/>
      <c r="O268" s="15"/>
    </row>
    <row r="269" spans="1:15" ht="27" customHeight="1" hidden="1">
      <c r="A269" s="296" t="s">
        <v>454</v>
      </c>
      <c r="B269" s="247"/>
      <c r="C269" s="275" t="s">
        <v>442</v>
      </c>
      <c r="D269" s="368">
        <f>D270</f>
        <v>0</v>
      </c>
      <c r="E269" s="203"/>
      <c r="F269" s="204"/>
      <c r="G269" s="205"/>
      <c r="H269" s="206"/>
      <c r="I269" s="207"/>
      <c r="J269" s="208"/>
      <c r="K269" s="15"/>
      <c r="L269" s="15"/>
      <c r="M269" s="15"/>
      <c r="N269" s="15"/>
      <c r="O269" s="15"/>
    </row>
    <row r="270" spans="1:15" ht="27" customHeight="1" hidden="1">
      <c r="A270" s="296"/>
      <c r="B270" s="247" t="s">
        <v>157</v>
      </c>
      <c r="C270" s="275" t="s">
        <v>366</v>
      </c>
      <c r="D270" s="368"/>
      <c r="E270" s="203"/>
      <c r="F270" s="204"/>
      <c r="G270" s="205"/>
      <c r="H270" s="206"/>
      <c r="I270" s="207"/>
      <c r="J270" s="208"/>
      <c r="K270" s="15"/>
      <c r="L270" s="15"/>
      <c r="M270" s="15"/>
      <c r="N270" s="15"/>
      <c r="O270" s="15"/>
    </row>
    <row r="271" spans="1:4" ht="18" customHeight="1">
      <c r="A271" s="276"/>
      <c r="B271" s="276"/>
      <c r="C271" s="298" t="s">
        <v>174</v>
      </c>
      <c r="D271" s="367">
        <f>D9+D21+D81+D121+D221+D179+D117+D45+D210+D202</f>
        <v>-19240.81</v>
      </c>
    </row>
    <row r="272" spans="1:4" ht="12.75">
      <c r="A272" s="263"/>
      <c r="B272" s="263"/>
      <c r="D272" s="372"/>
    </row>
    <row r="273" spans="1:4" ht="12.75" hidden="1">
      <c r="A273" s="263"/>
      <c r="B273" s="263"/>
      <c r="C273" s="300"/>
      <c r="D273" s="373">
        <f>1!D95-3!D271</f>
        <v>0</v>
      </c>
    </row>
    <row r="274" spans="1:8" ht="12.75" hidden="1">
      <c r="A274" s="263"/>
      <c r="B274" s="263"/>
      <c r="E274" s="10"/>
      <c r="H274" s="10"/>
    </row>
    <row r="275" spans="1:9" ht="12.75" hidden="1">
      <c r="A275" s="263"/>
      <c r="B275" s="263"/>
      <c r="C275" s="301"/>
      <c r="D275" s="374">
        <f>D271-1!D95</f>
        <v>0</v>
      </c>
      <c r="I275" s="10"/>
    </row>
    <row r="276" spans="1:9" ht="12.75" hidden="1">
      <c r="A276" s="263"/>
      <c r="E276" s="19"/>
      <c r="F276" s="20"/>
      <c r="G276" s="20"/>
      <c r="H276" s="20"/>
      <c r="I276" s="20"/>
    </row>
    <row r="277" spans="3:5" ht="12.75" hidden="1">
      <c r="C277" s="301"/>
      <c r="E277" s="10"/>
    </row>
    <row r="278" ht="12.75" hidden="1">
      <c r="D278" s="374">
        <f>D271-D221</f>
        <v>-16927.31</v>
      </c>
    </row>
    <row r="279" ht="18.75" hidden="1">
      <c r="D279" s="375">
        <f>D247+D205+D201+D191+D176+D174+D172+D170+D164+D162+D120+D80+D60</f>
        <v>7.22</v>
      </c>
    </row>
    <row r="280" ht="15" hidden="1">
      <c r="D280" s="376">
        <f>D271-D221</f>
        <v>-16927.31</v>
      </c>
    </row>
    <row r="281" spans="3:4" ht="18.75" hidden="1">
      <c r="C281" s="300"/>
      <c r="D281" s="375">
        <f>D280*100/D271</f>
        <v>87.98</v>
      </c>
    </row>
    <row r="282" spans="4:12" ht="18.75" hidden="1">
      <c r="D282" s="375">
        <f>D271-D221</f>
        <v>-16927.31</v>
      </c>
      <c r="L282" s="8">
        <f>D282*100/D271</f>
        <v>87.9760779301911</v>
      </c>
    </row>
    <row r="283" ht="18.75" hidden="1">
      <c r="D283" s="375">
        <f>D221*100/D271</f>
        <v>12.02</v>
      </c>
    </row>
    <row r="284" ht="18.75">
      <c r="D284" s="375"/>
    </row>
    <row r="285" ht="18.75">
      <c r="D285" s="375"/>
    </row>
    <row r="286" ht="18.75">
      <c r="D286" s="375"/>
    </row>
    <row r="287" ht="18.75">
      <c r="D287" s="375"/>
    </row>
    <row r="288" ht="18.75">
      <c r="D288" s="375"/>
    </row>
    <row r="289" ht="18.75">
      <c r="D289" s="377"/>
    </row>
    <row r="290" ht="18.75">
      <c r="D290" s="375"/>
    </row>
    <row r="291" ht="18.75">
      <c r="D291" s="375"/>
    </row>
    <row r="292" ht="18.75">
      <c r="D292" s="375"/>
    </row>
    <row r="293" ht="18.75">
      <c r="D293" s="377"/>
    </row>
    <row r="294" ht="18.75">
      <c r="D294" s="375"/>
    </row>
    <row r="295" ht="18.75">
      <c r="D295" s="375"/>
    </row>
    <row r="296" ht="18.75">
      <c r="D296" s="375"/>
    </row>
    <row r="297" ht="18.75">
      <c r="D297" s="375"/>
    </row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</sheetData>
  <sheetProtection/>
  <autoFilter ref="A7:I324"/>
  <mergeCells count="4">
    <mergeCell ref="C1:D1"/>
    <mergeCell ref="C2:D2"/>
    <mergeCell ref="A5:D6"/>
    <mergeCell ref="C3:E3"/>
  </mergeCells>
  <hyperlinks>
    <hyperlink ref="C277" r:id="rId1" display="_ftnref4"/>
    <hyperlink ref="C275" r:id="rId2" display="_ftnref3"/>
    <hyperlink ref="C190" r:id="rId3" display="consultantplus://offline/ref=EF284B6EF64E3C15A4B21E4A1E6C55046559B6FB4DAF5006A2E7D43B6FB6E958215531EBD8362431m3A9M"/>
  </hyperlinks>
  <printOptions/>
  <pageMargins left="0.7874015748031497" right="0.1968503937007874" top="0.45" bottom="0.34" header="0.41" footer="0.5118110236220472"/>
  <pageSetup fitToHeight="10" fitToWidth="1" horizontalDpi="600" verticalDpi="600" orientation="portrait" paperSize="9" scale="94" r:id="rId6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L200"/>
  <sheetViews>
    <sheetView zoomScalePageLayoutView="0" workbookViewId="0" topLeftCell="A1">
      <selection activeCell="C210" sqref="C210"/>
    </sheetView>
  </sheetViews>
  <sheetFormatPr defaultColWidth="9.140625" defaultRowHeight="12.75"/>
  <cols>
    <col min="1" max="1" width="13.8515625" style="7" customWidth="1"/>
    <col min="2" max="2" width="6.140625" style="7" customWidth="1"/>
    <col min="3" max="3" width="54.00390625" style="18" customWidth="1"/>
    <col min="4" max="5" width="10.28125" style="374" customWidth="1"/>
    <col min="6" max="6" width="10.57421875" style="7" hidden="1" customWidth="1"/>
    <col min="7" max="7" width="12.140625" style="7" hidden="1" customWidth="1"/>
    <col min="8" max="8" width="12.421875" style="7" hidden="1" customWidth="1"/>
    <col min="9" max="10" width="9.7109375" style="7" hidden="1" customWidth="1"/>
    <col min="11" max="16384" width="9.140625" style="22" customWidth="1"/>
  </cols>
  <sheetData>
    <row r="1" spans="1:5" ht="12.75">
      <c r="A1" s="31"/>
      <c r="B1" s="31"/>
      <c r="C1" s="469" t="s">
        <v>663</v>
      </c>
      <c r="D1" s="469"/>
      <c r="E1" s="469"/>
    </row>
    <row r="2" spans="1:5" ht="12.75">
      <c r="A2" s="6"/>
      <c r="B2" s="6"/>
      <c r="C2" s="469" t="s">
        <v>704</v>
      </c>
      <c r="D2" s="469"/>
      <c r="E2" s="469"/>
    </row>
    <row r="3" spans="1:5" ht="12.75">
      <c r="A3" s="6"/>
      <c r="B3" s="6"/>
      <c r="C3" s="466" t="s">
        <v>703</v>
      </c>
      <c r="D3" s="467"/>
      <c r="E3" s="467"/>
    </row>
    <row r="4" spans="1:3" ht="12.75">
      <c r="A4" s="6"/>
      <c r="B4" s="6"/>
      <c r="C4" s="9"/>
    </row>
    <row r="5" spans="1:5" ht="12.75">
      <c r="A5" s="470" t="s">
        <v>656</v>
      </c>
      <c r="B5" s="470"/>
      <c r="C5" s="470"/>
      <c r="D5" s="470"/>
      <c r="E5" s="470"/>
    </row>
    <row r="6" spans="1:5" ht="43.5" customHeight="1">
      <c r="A6" s="470"/>
      <c r="B6" s="470"/>
      <c r="C6" s="470"/>
      <c r="D6" s="470"/>
      <c r="E6" s="470"/>
    </row>
    <row r="7" spans="1:10" ht="38.25">
      <c r="A7" s="2" t="s">
        <v>150</v>
      </c>
      <c r="B7" s="2" t="s">
        <v>151</v>
      </c>
      <c r="C7" s="89" t="s">
        <v>136</v>
      </c>
      <c r="D7" s="366" t="s">
        <v>551</v>
      </c>
      <c r="E7" s="366" t="s">
        <v>603</v>
      </c>
      <c r="F7" s="41" t="s">
        <v>137</v>
      </c>
      <c r="G7" s="80" t="s">
        <v>140</v>
      </c>
      <c r="H7" s="42" t="s">
        <v>141</v>
      </c>
      <c r="I7" s="83" t="s">
        <v>142</v>
      </c>
      <c r="J7" s="43" t="s">
        <v>205</v>
      </c>
    </row>
    <row r="8" spans="1:10" ht="12.75">
      <c r="A8" s="11" t="s">
        <v>143</v>
      </c>
      <c r="B8" s="11" t="s">
        <v>138</v>
      </c>
      <c r="C8" s="12">
        <v>3</v>
      </c>
      <c r="D8" s="230">
        <v>4</v>
      </c>
      <c r="E8" s="230">
        <v>5</v>
      </c>
      <c r="F8" s="44"/>
      <c r="G8" s="81"/>
      <c r="H8" s="23"/>
      <c r="I8" s="84"/>
      <c r="J8" s="45"/>
    </row>
    <row r="9" spans="1:10" ht="25.5" hidden="1">
      <c r="A9" s="13" t="s">
        <v>341</v>
      </c>
      <c r="B9" s="13"/>
      <c r="C9" s="143" t="s">
        <v>470</v>
      </c>
      <c r="D9" s="367">
        <f>D10+D13</f>
        <v>0</v>
      </c>
      <c r="E9" s="367">
        <f>E10+E13</f>
        <v>0</v>
      </c>
      <c r="F9" s="58" t="e">
        <f>F10+F15+#REF!+#REF!+#REF!+#REF!</f>
        <v>#REF!</v>
      </c>
      <c r="G9" s="82" t="e">
        <f>G10+G15+#REF!+#REF!+#REF!+#REF!</f>
        <v>#REF!</v>
      </c>
      <c r="H9" s="59" t="e">
        <f>H10+H15+#REF!+#REF!+#REF!+#REF!</f>
        <v>#REF!</v>
      </c>
      <c r="I9" s="85" t="e">
        <f>I10+I15+#REF!+#REF!+#REF!+#REF!</f>
        <v>#REF!</v>
      </c>
      <c r="J9" s="60" t="e">
        <f>J10+J15+#REF!+#REF!+#REF!+#REF!</f>
        <v>#REF!</v>
      </c>
    </row>
    <row r="10" spans="1:10" ht="25.5" customHeight="1" hidden="1">
      <c r="A10" s="2" t="s">
        <v>342</v>
      </c>
      <c r="B10" s="2"/>
      <c r="C10" s="100" t="s">
        <v>343</v>
      </c>
      <c r="D10" s="368">
        <f>D11</f>
        <v>0</v>
      </c>
      <c r="E10" s="368">
        <f>E11</f>
        <v>0</v>
      </c>
      <c r="F10" s="49">
        <f aca="true" t="shared" si="0" ref="F10:J11">F11</f>
        <v>2496.2</v>
      </c>
      <c r="G10" s="25">
        <f t="shared" si="0"/>
        <v>0</v>
      </c>
      <c r="H10" s="24">
        <f t="shared" si="0"/>
        <v>0</v>
      </c>
      <c r="I10" s="86">
        <f t="shared" si="0"/>
        <v>0</v>
      </c>
      <c r="J10" s="50">
        <f t="shared" si="0"/>
        <v>0</v>
      </c>
    </row>
    <row r="11" spans="1:10" ht="25.5" customHeight="1" hidden="1">
      <c r="A11" s="2" t="s">
        <v>344</v>
      </c>
      <c r="B11" s="2"/>
      <c r="C11" s="100" t="s">
        <v>345</v>
      </c>
      <c r="D11" s="368">
        <f>D12</f>
        <v>0</v>
      </c>
      <c r="E11" s="368">
        <f>E12</f>
        <v>0</v>
      </c>
      <c r="F11" s="49">
        <f t="shared" si="0"/>
        <v>2496.2</v>
      </c>
      <c r="G11" s="25">
        <f t="shared" si="0"/>
        <v>0</v>
      </c>
      <c r="H11" s="24">
        <f t="shared" si="0"/>
        <v>0</v>
      </c>
      <c r="I11" s="86">
        <f t="shared" si="0"/>
        <v>0</v>
      </c>
      <c r="J11" s="50">
        <f t="shared" si="0"/>
        <v>0</v>
      </c>
    </row>
    <row r="12" spans="1:10" ht="25.5" hidden="1">
      <c r="A12" s="2"/>
      <c r="B12" s="2" t="s">
        <v>132</v>
      </c>
      <c r="C12" s="100" t="s">
        <v>131</v>
      </c>
      <c r="D12" s="368">
        <v>0</v>
      </c>
      <c r="E12" s="368">
        <v>0</v>
      </c>
      <c r="F12" s="49">
        <f>F14</f>
        <v>2496.2</v>
      </c>
      <c r="G12" s="25">
        <f>G14</f>
        <v>0</v>
      </c>
      <c r="H12" s="24">
        <f>H14</f>
        <v>0</v>
      </c>
      <c r="I12" s="86">
        <f>I14</f>
        <v>0</v>
      </c>
      <c r="J12" s="50">
        <f>J14</f>
        <v>0</v>
      </c>
    </row>
    <row r="13" spans="1:10" ht="18" customHeight="1" hidden="1">
      <c r="A13" s="2" t="s">
        <v>346</v>
      </c>
      <c r="B13" s="2"/>
      <c r="C13" s="100" t="s">
        <v>347</v>
      </c>
      <c r="D13" s="368">
        <f>D14</f>
        <v>0</v>
      </c>
      <c r="E13" s="368">
        <f>E14</f>
        <v>0</v>
      </c>
      <c r="F13" s="53"/>
      <c r="G13" s="25"/>
      <c r="H13" s="24"/>
      <c r="I13" s="86"/>
      <c r="J13" s="54"/>
    </row>
    <row r="14" spans="1:10" ht="16.5" customHeight="1" hidden="1">
      <c r="A14" s="2" t="s">
        <v>348</v>
      </c>
      <c r="B14" s="2"/>
      <c r="C14" s="100" t="s">
        <v>349</v>
      </c>
      <c r="D14" s="368">
        <f>D15</f>
        <v>0</v>
      </c>
      <c r="E14" s="368">
        <f>E15</f>
        <v>0</v>
      </c>
      <c r="F14" s="51">
        <v>2496.2</v>
      </c>
      <c r="G14" s="27"/>
      <c r="H14" s="26"/>
      <c r="I14" s="87"/>
      <c r="J14" s="52"/>
    </row>
    <row r="15" spans="1:10" ht="25.5" hidden="1">
      <c r="A15" s="2"/>
      <c r="B15" s="2" t="s">
        <v>132</v>
      </c>
      <c r="C15" s="100" t="s">
        <v>131</v>
      </c>
      <c r="D15" s="368">
        <v>0</v>
      </c>
      <c r="E15" s="368">
        <v>0</v>
      </c>
      <c r="F15" s="53" t="e">
        <f>F16</f>
        <v>#REF!</v>
      </c>
      <c r="G15" s="25" t="e">
        <f>G16</f>
        <v>#REF!</v>
      </c>
      <c r="H15" s="24" t="e">
        <f>H16</f>
        <v>#REF!</v>
      </c>
      <c r="I15" s="86" t="e">
        <f>I16</f>
        <v>#REF!</v>
      </c>
      <c r="J15" s="54" t="e">
        <f>J16</f>
        <v>#REF!</v>
      </c>
    </row>
    <row r="16" spans="1:10" ht="25.5" hidden="1">
      <c r="A16" s="13" t="s">
        <v>350</v>
      </c>
      <c r="B16" s="13"/>
      <c r="C16" s="143" t="s">
        <v>471</v>
      </c>
      <c r="D16" s="367">
        <f>D20+D23+D17</f>
        <v>0</v>
      </c>
      <c r="E16" s="367">
        <f>E20+E23+E17</f>
        <v>0</v>
      </c>
      <c r="F16" s="55" t="e">
        <f>F20+#REF!</f>
        <v>#REF!</v>
      </c>
      <c r="G16" s="30" t="e">
        <f>G20+#REF!</f>
        <v>#REF!</v>
      </c>
      <c r="H16" s="29" t="e">
        <f>H20+#REF!</f>
        <v>#REF!</v>
      </c>
      <c r="I16" s="88" t="e">
        <f>I20+#REF!</f>
        <v>#REF!</v>
      </c>
      <c r="J16" s="56" t="e">
        <f>J20+#REF!</f>
        <v>#REF!</v>
      </c>
    </row>
    <row r="17" spans="1:10" ht="38.25" hidden="1">
      <c r="A17" s="154" t="s">
        <v>410</v>
      </c>
      <c r="B17" s="13"/>
      <c r="C17" s="170" t="s">
        <v>411</v>
      </c>
      <c r="D17" s="368">
        <f>D18</f>
        <v>0</v>
      </c>
      <c r="E17" s="368">
        <f>E18</f>
        <v>0</v>
      </c>
      <c r="F17" s="177"/>
      <c r="G17" s="30"/>
      <c r="H17" s="29"/>
      <c r="I17" s="88"/>
      <c r="J17" s="178"/>
    </row>
    <row r="18" spans="1:10" ht="25.5" hidden="1">
      <c r="A18" s="154" t="s">
        <v>412</v>
      </c>
      <c r="B18" s="13"/>
      <c r="C18" s="155" t="s">
        <v>345</v>
      </c>
      <c r="D18" s="368">
        <f>D19</f>
        <v>0</v>
      </c>
      <c r="E18" s="368">
        <f>E19</f>
        <v>0</v>
      </c>
      <c r="F18" s="177"/>
      <c r="G18" s="30"/>
      <c r="H18" s="29"/>
      <c r="I18" s="88"/>
      <c r="J18" s="178"/>
    </row>
    <row r="19" spans="1:10" ht="25.5" hidden="1">
      <c r="A19" s="154"/>
      <c r="B19" s="2" t="s">
        <v>132</v>
      </c>
      <c r="C19" s="4" t="s">
        <v>131</v>
      </c>
      <c r="D19" s="368">
        <v>0</v>
      </c>
      <c r="E19" s="368">
        <v>0</v>
      </c>
      <c r="F19" s="177"/>
      <c r="G19" s="30"/>
      <c r="H19" s="29"/>
      <c r="I19" s="88"/>
      <c r="J19" s="178"/>
    </row>
    <row r="20" spans="1:10" ht="25.5" hidden="1">
      <c r="A20" s="2" t="s">
        <v>351</v>
      </c>
      <c r="B20" s="2"/>
      <c r="C20" s="100" t="s">
        <v>352</v>
      </c>
      <c r="D20" s="368">
        <f aca="true" t="shared" si="1" ref="D20:J20">D21</f>
        <v>0</v>
      </c>
      <c r="E20" s="368">
        <f t="shared" si="1"/>
        <v>0</v>
      </c>
      <c r="F20" s="53" t="e">
        <f t="shared" si="1"/>
        <v>#REF!</v>
      </c>
      <c r="G20" s="25" t="e">
        <f t="shared" si="1"/>
        <v>#REF!</v>
      </c>
      <c r="H20" s="24" t="e">
        <f t="shared" si="1"/>
        <v>#REF!</v>
      </c>
      <c r="I20" s="86" t="e">
        <f t="shared" si="1"/>
        <v>#REF!</v>
      </c>
      <c r="J20" s="54" t="e">
        <f t="shared" si="1"/>
        <v>#REF!</v>
      </c>
    </row>
    <row r="21" spans="1:10" ht="25.5" hidden="1">
      <c r="A21" s="2" t="s">
        <v>353</v>
      </c>
      <c r="B21" s="2"/>
      <c r="C21" s="140" t="s">
        <v>345</v>
      </c>
      <c r="D21" s="368">
        <f>D22</f>
        <v>0</v>
      </c>
      <c r="E21" s="368">
        <f>E22</f>
        <v>0</v>
      </c>
      <c r="F21" s="53" t="e">
        <f>#REF!</f>
        <v>#REF!</v>
      </c>
      <c r="G21" s="25" t="e">
        <f>#REF!</f>
        <v>#REF!</v>
      </c>
      <c r="H21" s="24" t="e">
        <f>#REF!</f>
        <v>#REF!</v>
      </c>
      <c r="I21" s="86" t="e">
        <f>#REF!</f>
        <v>#REF!</v>
      </c>
      <c r="J21" s="54" t="e">
        <f>#REF!</f>
        <v>#REF!</v>
      </c>
    </row>
    <row r="22" spans="1:10" ht="25.5" hidden="1">
      <c r="A22" s="2"/>
      <c r="B22" s="2" t="s">
        <v>132</v>
      </c>
      <c r="C22" s="133" t="s">
        <v>131</v>
      </c>
      <c r="D22" s="368">
        <v>0</v>
      </c>
      <c r="E22" s="368">
        <v>0</v>
      </c>
      <c r="F22" s="53"/>
      <c r="G22" s="25"/>
      <c r="H22" s="24"/>
      <c r="I22" s="86"/>
      <c r="J22" s="54"/>
    </row>
    <row r="23" spans="1:10" ht="25.5" hidden="1">
      <c r="A23" s="115" t="s">
        <v>358</v>
      </c>
      <c r="B23" s="115"/>
      <c r="C23" s="140" t="s">
        <v>359</v>
      </c>
      <c r="D23" s="368">
        <f>D24</f>
        <v>0</v>
      </c>
      <c r="E23" s="368">
        <f>E24</f>
        <v>0</v>
      </c>
      <c r="F23" s="51"/>
      <c r="G23" s="27"/>
      <c r="H23" s="26"/>
      <c r="I23" s="87"/>
      <c r="J23" s="52"/>
    </row>
    <row r="24" spans="1:10" ht="63.75" hidden="1">
      <c r="A24" s="16" t="s">
        <v>432</v>
      </c>
      <c r="B24" s="115"/>
      <c r="C24" s="140" t="s">
        <v>360</v>
      </c>
      <c r="D24" s="368">
        <f>D25</f>
        <v>0</v>
      </c>
      <c r="E24" s="368">
        <f>E25</f>
        <v>0</v>
      </c>
      <c r="F24" s="51"/>
      <c r="G24" s="27"/>
      <c r="H24" s="26"/>
      <c r="I24" s="87"/>
      <c r="J24" s="52"/>
    </row>
    <row r="25" spans="1:10" ht="24" customHeight="1" hidden="1">
      <c r="A25" s="115"/>
      <c r="B25" s="115" t="s">
        <v>132</v>
      </c>
      <c r="C25" s="133" t="s">
        <v>131</v>
      </c>
      <c r="D25" s="368">
        <v>0</v>
      </c>
      <c r="E25" s="368">
        <v>0</v>
      </c>
      <c r="F25" s="51"/>
      <c r="G25" s="27"/>
      <c r="H25" s="26"/>
      <c r="I25" s="87"/>
      <c r="J25" s="52"/>
    </row>
    <row r="26" spans="1:10" ht="24.75" customHeight="1" hidden="1">
      <c r="A26" s="283" t="s">
        <v>614</v>
      </c>
      <c r="B26" s="353"/>
      <c r="C26" s="354" t="s">
        <v>615</v>
      </c>
      <c r="D26" s="367">
        <f>D27</f>
        <v>0</v>
      </c>
      <c r="E26" s="367">
        <f>E27</f>
        <v>0</v>
      </c>
      <c r="F26" s="51"/>
      <c r="G26" s="27"/>
      <c r="H26" s="26"/>
      <c r="I26" s="87"/>
      <c r="J26" s="52"/>
    </row>
    <row r="27" spans="1:10" ht="24" customHeight="1" hidden="1">
      <c r="A27" s="247" t="s">
        <v>616</v>
      </c>
      <c r="B27" s="352"/>
      <c r="C27" s="158" t="s">
        <v>617</v>
      </c>
      <c r="D27" s="368">
        <f>D28+D32</f>
        <v>0</v>
      </c>
      <c r="E27" s="368">
        <f>E28+E32</f>
        <v>0</v>
      </c>
      <c r="F27" s="51"/>
      <c r="G27" s="27"/>
      <c r="H27" s="26"/>
      <c r="I27" s="87"/>
      <c r="J27" s="52"/>
    </row>
    <row r="28" spans="1:10" ht="49.5" customHeight="1" hidden="1">
      <c r="A28" s="243" t="s">
        <v>622</v>
      </c>
      <c r="B28" s="386"/>
      <c r="C28" s="291" t="s">
        <v>596</v>
      </c>
      <c r="D28" s="368"/>
      <c r="E28" s="368"/>
      <c r="F28" s="51"/>
      <c r="G28" s="27"/>
      <c r="H28" s="26"/>
      <c r="I28" s="87"/>
      <c r="J28" s="52"/>
    </row>
    <row r="29" spans="1:10" ht="22.5" customHeight="1" hidden="1">
      <c r="A29" s="247"/>
      <c r="B29" s="244" t="s">
        <v>199</v>
      </c>
      <c r="C29" s="245" t="s">
        <v>198</v>
      </c>
      <c r="D29" s="368"/>
      <c r="E29" s="368"/>
      <c r="F29" s="51"/>
      <c r="G29" s="27"/>
      <c r="H29" s="26"/>
      <c r="I29" s="87"/>
      <c r="J29" s="52"/>
    </row>
    <row r="30" spans="1:10" ht="53.25" customHeight="1" hidden="1">
      <c r="A30" s="247" t="s">
        <v>618</v>
      </c>
      <c r="B30" s="352"/>
      <c r="C30" s="158" t="s">
        <v>619</v>
      </c>
      <c r="D30" s="368"/>
      <c r="E30" s="368"/>
      <c r="F30" s="51"/>
      <c r="G30" s="27"/>
      <c r="H30" s="26"/>
      <c r="I30" s="87"/>
      <c r="J30" s="52"/>
    </row>
    <row r="31" spans="1:10" ht="16.5" customHeight="1" hidden="1">
      <c r="A31" s="247"/>
      <c r="B31" s="247" t="s">
        <v>157</v>
      </c>
      <c r="C31" s="275" t="s">
        <v>366</v>
      </c>
      <c r="D31" s="368"/>
      <c r="E31" s="368"/>
      <c r="F31" s="51"/>
      <c r="G31" s="27"/>
      <c r="H31" s="26"/>
      <c r="I31" s="87"/>
      <c r="J31" s="52"/>
    </row>
    <row r="32" spans="1:10" ht="33.75" customHeight="1" hidden="1">
      <c r="A32" s="247" t="s">
        <v>620</v>
      </c>
      <c r="B32" s="352"/>
      <c r="C32" s="158" t="s">
        <v>621</v>
      </c>
      <c r="D32" s="368">
        <f>D33+D35</f>
        <v>0</v>
      </c>
      <c r="E32" s="368">
        <f>E33+E35</f>
        <v>0</v>
      </c>
      <c r="F32" s="51"/>
      <c r="G32" s="27"/>
      <c r="H32" s="26"/>
      <c r="I32" s="87"/>
      <c r="J32" s="52"/>
    </row>
    <row r="33" spans="1:10" ht="21.75" customHeight="1" hidden="1">
      <c r="A33" s="352"/>
      <c r="B33" s="244" t="s">
        <v>199</v>
      </c>
      <c r="C33" s="245" t="s">
        <v>198</v>
      </c>
      <c r="D33" s="368">
        <v>0</v>
      </c>
      <c r="E33" s="368">
        <f>E34</f>
        <v>0</v>
      </c>
      <c r="F33" s="51"/>
      <c r="G33" s="27"/>
      <c r="H33" s="26"/>
      <c r="I33" s="87"/>
      <c r="J33" s="52"/>
    </row>
    <row r="34" spans="1:10" ht="26.25" customHeight="1" hidden="1">
      <c r="A34" s="115"/>
      <c r="B34" s="115" t="s">
        <v>157</v>
      </c>
      <c r="C34" s="138" t="s">
        <v>366</v>
      </c>
      <c r="D34" s="368">
        <v>0</v>
      </c>
      <c r="E34" s="368">
        <v>0</v>
      </c>
      <c r="F34" s="51"/>
      <c r="G34" s="27"/>
      <c r="H34" s="26"/>
      <c r="I34" s="87"/>
      <c r="J34" s="52"/>
    </row>
    <row r="35" spans="1:10" ht="36.75" customHeight="1" hidden="1">
      <c r="A35" s="154" t="s">
        <v>30</v>
      </c>
      <c r="B35" s="115"/>
      <c r="C35" s="160" t="s">
        <v>315</v>
      </c>
      <c r="D35" s="368">
        <f>D36</f>
        <v>0</v>
      </c>
      <c r="E35" s="368">
        <f>E36</f>
        <v>0</v>
      </c>
      <c r="F35" s="51"/>
      <c r="G35" s="27"/>
      <c r="H35" s="26"/>
      <c r="I35" s="87"/>
      <c r="J35" s="52"/>
    </row>
    <row r="36" spans="1:10" ht="26.25" customHeight="1" hidden="1">
      <c r="A36" s="115"/>
      <c r="B36" s="115" t="s">
        <v>157</v>
      </c>
      <c r="C36" s="138" t="s">
        <v>366</v>
      </c>
      <c r="D36" s="368">
        <v>0</v>
      </c>
      <c r="E36" s="368">
        <v>0</v>
      </c>
      <c r="F36" s="51"/>
      <c r="G36" s="27"/>
      <c r="H36" s="26"/>
      <c r="I36" s="87"/>
      <c r="J36" s="52"/>
    </row>
    <row r="37" spans="1:10" ht="36" customHeight="1" hidden="1">
      <c r="A37" s="154" t="s">
        <v>31</v>
      </c>
      <c r="B37" s="115"/>
      <c r="C37" s="160" t="s">
        <v>32</v>
      </c>
      <c r="D37" s="368"/>
      <c r="E37" s="368"/>
      <c r="F37" s="51"/>
      <c r="G37" s="27"/>
      <c r="H37" s="26"/>
      <c r="I37" s="87"/>
      <c r="J37" s="52"/>
    </row>
    <row r="38" spans="1:10" ht="25.5" customHeight="1" hidden="1">
      <c r="A38" s="154" t="s">
        <v>33</v>
      </c>
      <c r="B38" s="115"/>
      <c r="C38" s="167" t="s">
        <v>34</v>
      </c>
      <c r="D38" s="368"/>
      <c r="E38" s="368"/>
      <c r="F38" s="51"/>
      <c r="G38" s="27"/>
      <c r="H38" s="26"/>
      <c r="I38" s="87"/>
      <c r="J38" s="52"/>
    </row>
    <row r="39" spans="1:10" ht="25.5" customHeight="1" hidden="1">
      <c r="A39" s="154" t="s">
        <v>35</v>
      </c>
      <c r="B39" s="115"/>
      <c r="C39" s="168" t="s">
        <v>36</v>
      </c>
      <c r="D39" s="368"/>
      <c r="E39" s="368"/>
      <c r="F39" s="51"/>
      <c r="G39" s="27"/>
      <c r="H39" s="26"/>
      <c r="I39" s="87"/>
      <c r="J39" s="52"/>
    </row>
    <row r="40" spans="1:10" ht="27" customHeight="1" hidden="1">
      <c r="A40" s="154"/>
      <c r="B40" s="115" t="s">
        <v>132</v>
      </c>
      <c r="C40" s="106" t="s">
        <v>131</v>
      </c>
      <c r="D40" s="368"/>
      <c r="E40" s="368"/>
      <c r="F40" s="51"/>
      <c r="G40" s="27"/>
      <c r="H40" s="26"/>
      <c r="I40" s="87"/>
      <c r="J40" s="52"/>
    </row>
    <row r="41" spans="1:10" ht="25.5" hidden="1">
      <c r="A41" s="116" t="s">
        <v>361</v>
      </c>
      <c r="B41" s="115"/>
      <c r="C41" s="141" t="s">
        <v>473</v>
      </c>
      <c r="D41" s="367">
        <f>D42+D52</f>
        <v>0</v>
      </c>
      <c r="E41" s="367">
        <f>E42+E52</f>
        <v>0</v>
      </c>
      <c r="F41" s="51"/>
      <c r="G41" s="27"/>
      <c r="H41" s="26"/>
      <c r="I41" s="87"/>
      <c r="J41" s="52"/>
    </row>
    <row r="42" spans="1:10" ht="25.5" hidden="1">
      <c r="A42" s="115" t="s">
        <v>362</v>
      </c>
      <c r="B42" s="115"/>
      <c r="C42" s="140" t="s">
        <v>311</v>
      </c>
      <c r="D42" s="368">
        <f>D43</f>
        <v>0</v>
      </c>
      <c r="E42" s="368">
        <f>E43</f>
        <v>0</v>
      </c>
      <c r="F42" s="51"/>
      <c r="G42" s="27"/>
      <c r="H42" s="26"/>
      <c r="I42" s="87"/>
      <c r="J42" s="52"/>
    </row>
    <row r="43" spans="1:10" ht="25.5" hidden="1">
      <c r="A43" s="115" t="s">
        <v>363</v>
      </c>
      <c r="B43" s="115"/>
      <c r="C43" s="140" t="s">
        <v>364</v>
      </c>
      <c r="D43" s="368">
        <f>D46+D48+D44+D50</f>
        <v>0</v>
      </c>
      <c r="E43" s="368">
        <f>E46+E48+E44+E50</f>
        <v>0</v>
      </c>
      <c r="F43" s="51"/>
      <c r="G43" s="27"/>
      <c r="H43" s="26"/>
      <c r="I43" s="87"/>
      <c r="J43" s="52"/>
    </row>
    <row r="44" spans="1:10" ht="51" hidden="1">
      <c r="A44" s="16" t="s">
        <v>216</v>
      </c>
      <c r="B44" s="115"/>
      <c r="C44" s="138" t="s">
        <v>215</v>
      </c>
      <c r="D44" s="368">
        <f>D45</f>
        <v>0</v>
      </c>
      <c r="E44" s="368">
        <f>E45</f>
        <v>0</v>
      </c>
      <c r="F44" s="51"/>
      <c r="G44" s="27"/>
      <c r="H44" s="26"/>
      <c r="I44" s="87"/>
      <c r="J44" s="52"/>
    </row>
    <row r="45" spans="1:10" ht="25.5" hidden="1">
      <c r="A45" s="16"/>
      <c r="B45" s="115" t="s">
        <v>157</v>
      </c>
      <c r="C45" s="138" t="s">
        <v>366</v>
      </c>
      <c r="D45" s="368"/>
      <c r="E45" s="368"/>
      <c r="F45" s="51"/>
      <c r="G45" s="27"/>
      <c r="H45" s="26"/>
      <c r="I45" s="87"/>
      <c r="J45" s="52"/>
    </row>
    <row r="46" spans="1:10" ht="25.5" hidden="1">
      <c r="A46" s="115" t="s">
        <v>365</v>
      </c>
      <c r="B46" s="107"/>
      <c r="C46" s="163" t="s">
        <v>295</v>
      </c>
      <c r="D46" s="368">
        <f>D47</f>
        <v>0</v>
      </c>
      <c r="E46" s="368">
        <f>E47</f>
        <v>0</v>
      </c>
      <c r="F46" s="51"/>
      <c r="G46" s="27"/>
      <c r="H46" s="26"/>
      <c r="I46" s="87"/>
      <c r="J46" s="52"/>
    </row>
    <row r="47" spans="1:12" ht="25.5" hidden="1">
      <c r="A47" s="115"/>
      <c r="B47" s="115" t="s">
        <v>157</v>
      </c>
      <c r="C47" s="140" t="s">
        <v>366</v>
      </c>
      <c r="D47" s="368">
        <v>0</v>
      </c>
      <c r="E47" s="368">
        <v>0</v>
      </c>
      <c r="F47" s="51"/>
      <c r="G47" s="27"/>
      <c r="H47" s="26"/>
      <c r="I47" s="87"/>
      <c r="J47" s="52"/>
      <c r="L47" s="220"/>
    </row>
    <row r="48" spans="1:10" ht="15.75" customHeight="1" hidden="1">
      <c r="A48" s="115" t="s">
        <v>367</v>
      </c>
      <c r="B48" s="107"/>
      <c r="C48" s="163" t="s">
        <v>304</v>
      </c>
      <c r="D48" s="368">
        <f>D49</f>
        <v>0</v>
      </c>
      <c r="E48" s="368">
        <f>E49</f>
        <v>0</v>
      </c>
      <c r="F48" s="51"/>
      <c r="G48" s="27"/>
      <c r="H48" s="26"/>
      <c r="I48" s="87"/>
      <c r="J48" s="52"/>
    </row>
    <row r="49" spans="1:10" ht="25.5" hidden="1">
      <c r="A49" s="115"/>
      <c r="B49" s="115" t="s">
        <v>157</v>
      </c>
      <c r="C49" s="140" t="s">
        <v>366</v>
      </c>
      <c r="D49" s="368">
        <v>0</v>
      </c>
      <c r="E49" s="368">
        <v>0</v>
      </c>
      <c r="F49" s="51"/>
      <c r="G49" s="27"/>
      <c r="H49" s="26"/>
      <c r="I49" s="87"/>
      <c r="J49" s="52"/>
    </row>
    <row r="50" spans="1:10" ht="51" hidden="1">
      <c r="A50" s="16" t="s">
        <v>217</v>
      </c>
      <c r="B50" s="115"/>
      <c r="C50" s="138" t="s">
        <v>215</v>
      </c>
      <c r="D50" s="368">
        <f>D51</f>
        <v>0</v>
      </c>
      <c r="E50" s="368">
        <f>E51</f>
        <v>0</v>
      </c>
      <c r="F50" s="51"/>
      <c r="G50" s="27"/>
      <c r="H50" s="26"/>
      <c r="I50" s="87"/>
      <c r="J50" s="52"/>
    </row>
    <row r="51" spans="1:10" ht="25.5" hidden="1">
      <c r="A51" s="115"/>
      <c r="B51" s="115" t="s">
        <v>157</v>
      </c>
      <c r="C51" s="138" t="s">
        <v>366</v>
      </c>
      <c r="D51" s="368"/>
      <c r="E51" s="368"/>
      <c r="F51" s="51"/>
      <c r="G51" s="27"/>
      <c r="H51" s="26"/>
      <c r="I51" s="87"/>
      <c r="J51" s="52"/>
    </row>
    <row r="52" spans="1:10" ht="12.75" hidden="1">
      <c r="A52" s="115" t="s">
        <v>368</v>
      </c>
      <c r="B52" s="115"/>
      <c r="C52" s="140" t="s">
        <v>312</v>
      </c>
      <c r="D52" s="368">
        <f>D53</f>
        <v>0</v>
      </c>
      <c r="E52" s="368">
        <f>E53</f>
        <v>0</v>
      </c>
      <c r="F52" s="51"/>
      <c r="G52" s="27"/>
      <c r="H52" s="26"/>
      <c r="I52" s="87"/>
      <c r="J52" s="52"/>
    </row>
    <row r="53" spans="1:10" ht="12.75" hidden="1">
      <c r="A53" s="115" t="s">
        <v>369</v>
      </c>
      <c r="B53" s="115"/>
      <c r="C53" s="140" t="s">
        <v>370</v>
      </c>
      <c r="D53" s="368">
        <f>D54+D56+D60+D62+D58</f>
        <v>0</v>
      </c>
      <c r="E53" s="368">
        <f>E54+E56+E60+E62+E58</f>
        <v>0</v>
      </c>
      <c r="F53" s="51"/>
      <c r="G53" s="27"/>
      <c r="H53" s="26"/>
      <c r="I53" s="87"/>
      <c r="J53" s="52"/>
    </row>
    <row r="54" spans="1:10" ht="12.75" hidden="1">
      <c r="A54" s="115" t="s">
        <v>371</v>
      </c>
      <c r="B54" s="115"/>
      <c r="C54" s="138" t="s">
        <v>405</v>
      </c>
      <c r="D54" s="368">
        <f>D55</f>
        <v>0</v>
      </c>
      <c r="E54" s="368">
        <f>E55</f>
        <v>0</v>
      </c>
      <c r="F54" s="51"/>
      <c r="G54" s="27"/>
      <c r="H54" s="26"/>
      <c r="I54" s="87"/>
      <c r="J54" s="52"/>
    </row>
    <row r="55" spans="1:10" ht="25.5" hidden="1">
      <c r="A55" s="115"/>
      <c r="B55" s="115" t="s">
        <v>157</v>
      </c>
      <c r="C55" s="140" t="s">
        <v>366</v>
      </c>
      <c r="D55" s="368">
        <v>0</v>
      </c>
      <c r="E55" s="368">
        <v>0</v>
      </c>
      <c r="F55" s="51"/>
      <c r="G55" s="27"/>
      <c r="H55" s="26"/>
      <c r="I55" s="87"/>
      <c r="J55" s="52"/>
    </row>
    <row r="56" spans="1:10" ht="12.75" hidden="1">
      <c r="A56" s="115" t="s">
        <v>372</v>
      </c>
      <c r="B56" s="115"/>
      <c r="C56" s="433" t="s">
        <v>135</v>
      </c>
      <c r="D56" s="368">
        <f>D57</f>
        <v>0</v>
      </c>
      <c r="E56" s="368">
        <f>E57</f>
        <v>0</v>
      </c>
      <c r="F56" s="51"/>
      <c r="G56" s="27"/>
      <c r="H56" s="26"/>
      <c r="I56" s="87"/>
      <c r="J56" s="52"/>
    </row>
    <row r="57" spans="1:10" ht="25.5" hidden="1">
      <c r="A57" s="115"/>
      <c r="B57" s="115" t="s">
        <v>157</v>
      </c>
      <c r="C57" s="140" t="s">
        <v>366</v>
      </c>
      <c r="D57" s="368"/>
      <c r="E57" s="368"/>
      <c r="F57" s="51"/>
      <c r="G57" s="27"/>
      <c r="H57" s="26"/>
      <c r="I57" s="87"/>
      <c r="J57" s="52"/>
    </row>
    <row r="58" spans="1:10" ht="12.75" hidden="1">
      <c r="A58" s="115" t="s">
        <v>373</v>
      </c>
      <c r="B58" s="115"/>
      <c r="C58" s="433" t="s">
        <v>188</v>
      </c>
      <c r="D58" s="368">
        <f>D59</f>
        <v>0</v>
      </c>
      <c r="E58" s="368">
        <f>E59</f>
        <v>0</v>
      </c>
      <c r="F58" s="51"/>
      <c r="G58" s="27"/>
      <c r="H58" s="26"/>
      <c r="I58" s="87"/>
      <c r="J58" s="52"/>
    </row>
    <row r="59" spans="1:10" ht="25.5" hidden="1">
      <c r="A59" s="115"/>
      <c r="B59" s="115" t="s">
        <v>157</v>
      </c>
      <c r="C59" s="140" t="s">
        <v>366</v>
      </c>
      <c r="D59" s="368">
        <v>0</v>
      </c>
      <c r="E59" s="368">
        <v>0</v>
      </c>
      <c r="F59" s="51"/>
      <c r="G59" s="27"/>
      <c r="H59" s="26"/>
      <c r="I59" s="87"/>
      <c r="J59" s="52"/>
    </row>
    <row r="60" spans="1:10" ht="12.75" hidden="1">
      <c r="A60" s="115" t="s">
        <v>376</v>
      </c>
      <c r="B60" s="115"/>
      <c r="C60" s="433" t="s">
        <v>189</v>
      </c>
      <c r="D60" s="368">
        <f>D61</f>
        <v>0</v>
      </c>
      <c r="E60" s="368">
        <f>E61</f>
        <v>0</v>
      </c>
      <c r="F60" s="51"/>
      <c r="G60" s="27"/>
      <c r="H60" s="26"/>
      <c r="I60" s="87"/>
      <c r="J60" s="52"/>
    </row>
    <row r="61" spans="1:10" ht="25.5" hidden="1">
      <c r="A61" s="115"/>
      <c r="B61" s="115" t="s">
        <v>157</v>
      </c>
      <c r="C61" s="140" t="s">
        <v>366</v>
      </c>
      <c r="D61" s="368">
        <v>0</v>
      </c>
      <c r="E61" s="368">
        <v>0</v>
      </c>
      <c r="F61" s="51"/>
      <c r="G61" s="27"/>
      <c r="H61" s="26"/>
      <c r="I61" s="87"/>
      <c r="J61" s="52"/>
    </row>
    <row r="62" spans="1:10" ht="25.5" hidden="1">
      <c r="A62" s="247" t="s">
        <v>179</v>
      </c>
      <c r="B62" s="247"/>
      <c r="C62" s="337" t="s">
        <v>178</v>
      </c>
      <c r="D62" s="368">
        <f>D63</f>
        <v>0</v>
      </c>
      <c r="E62" s="368">
        <f>E63</f>
        <v>0</v>
      </c>
      <c r="F62" s="51"/>
      <c r="G62" s="27"/>
      <c r="H62" s="26"/>
      <c r="I62" s="87"/>
      <c r="J62" s="52"/>
    </row>
    <row r="63" spans="1:10" ht="25.5" hidden="1">
      <c r="A63" s="247"/>
      <c r="B63" s="247" t="s">
        <v>157</v>
      </c>
      <c r="C63" s="275" t="s">
        <v>366</v>
      </c>
      <c r="D63" s="368"/>
      <c r="E63" s="368"/>
      <c r="F63" s="49">
        <f>F68</f>
        <v>0</v>
      </c>
      <c r="G63" s="25">
        <f>G68</f>
        <v>0</v>
      </c>
      <c r="H63" s="24">
        <f>H68</f>
        <v>211.9</v>
      </c>
      <c r="I63" s="86">
        <f>I68</f>
        <v>0</v>
      </c>
      <c r="J63" s="50">
        <f>J68</f>
        <v>0</v>
      </c>
    </row>
    <row r="64" spans="1:10" ht="25.5" customHeight="1" hidden="1">
      <c r="A64" s="156" t="s">
        <v>14</v>
      </c>
      <c r="B64" s="115"/>
      <c r="C64" s="164" t="s">
        <v>17</v>
      </c>
      <c r="D64" s="367">
        <f aca="true" t="shared" si="2" ref="D64:E66">D65</f>
        <v>0</v>
      </c>
      <c r="E64" s="367">
        <f t="shared" si="2"/>
        <v>0</v>
      </c>
      <c r="F64" s="49"/>
      <c r="G64" s="25"/>
      <c r="H64" s="24"/>
      <c r="I64" s="86"/>
      <c r="J64" s="50"/>
    </row>
    <row r="65" spans="1:10" ht="25.5" customHeight="1" hidden="1">
      <c r="A65" s="243" t="s">
        <v>15</v>
      </c>
      <c r="B65" s="247"/>
      <c r="C65" s="275" t="s">
        <v>18</v>
      </c>
      <c r="D65" s="368">
        <f t="shared" si="2"/>
        <v>0</v>
      </c>
      <c r="E65" s="368">
        <f t="shared" si="2"/>
        <v>0</v>
      </c>
      <c r="F65" s="49"/>
      <c r="G65" s="25"/>
      <c r="H65" s="24"/>
      <c r="I65" s="86"/>
      <c r="J65" s="50"/>
    </row>
    <row r="66" spans="1:10" ht="25.5" customHeight="1" hidden="1">
      <c r="A66" s="243" t="s">
        <v>455</v>
      </c>
      <c r="B66" s="247"/>
      <c r="C66" s="239" t="s">
        <v>459</v>
      </c>
      <c r="D66" s="368">
        <f t="shared" si="2"/>
        <v>0</v>
      </c>
      <c r="E66" s="368">
        <f t="shared" si="2"/>
        <v>0</v>
      </c>
      <c r="F66" s="49"/>
      <c r="G66" s="25"/>
      <c r="H66" s="24"/>
      <c r="I66" s="86"/>
      <c r="J66" s="50"/>
    </row>
    <row r="67" spans="1:10" ht="12.75" customHeight="1" hidden="1">
      <c r="A67" s="247"/>
      <c r="B67" s="244" t="s">
        <v>199</v>
      </c>
      <c r="C67" s="245" t="s">
        <v>198</v>
      </c>
      <c r="D67" s="368"/>
      <c r="E67" s="368"/>
      <c r="F67" s="49"/>
      <c r="G67" s="25"/>
      <c r="H67" s="24"/>
      <c r="I67" s="86"/>
      <c r="J67" s="50"/>
    </row>
    <row r="68" spans="1:10" ht="25.5" hidden="1">
      <c r="A68" s="116" t="s">
        <v>377</v>
      </c>
      <c r="B68" s="115"/>
      <c r="C68" s="141" t="s">
        <v>477</v>
      </c>
      <c r="D68" s="367">
        <f>D92+D103+D69+D72+D75+D80</f>
        <v>0</v>
      </c>
      <c r="E68" s="367">
        <f>E92+E103+E69+E72+E75+E80</f>
        <v>0</v>
      </c>
      <c r="F68" s="49"/>
      <c r="G68" s="25"/>
      <c r="H68" s="24">
        <v>211.9</v>
      </c>
      <c r="I68" s="86"/>
      <c r="J68" s="50"/>
    </row>
    <row r="69" spans="1:10" ht="25.5" hidden="1">
      <c r="A69" s="115" t="s">
        <v>378</v>
      </c>
      <c r="B69" s="115"/>
      <c r="C69" s="140" t="s">
        <v>379</v>
      </c>
      <c r="D69" s="368">
        <f>D70</f>
        <v>0</v>
      </c>
      <c r="E69" s="368">
        <f>E70</f>
        <v>0</v>
      </c>
      <c r="F69" s="49" t="e">
        <f>#REF!</f>
        <v>#REF!</v>
      </c>
      <c r="G69" s="25" t="e">
        <f>#REF!</f>
        <v>#REF!</v>
      </c>
      <c r="H69" s="24" t="e">
        <f>#REF!</f>
        <v>#REF!</v>
      </c>
      <c r="I69" s="86" t="e">
        <f>#REF!</f>
        <v>#REF!</v>
      </c>
      <c r="J69" s="50" t="e">
        <f>#REF!</f>
        <v>#REF!</v>
      </c>
    </row>
    <row r="70" spans="1:10" ht="25.5" hidden="1">
      <c r="A70" s="115" t="s">
        <v>380</v>
      </c>
      <c r="B70" s="115"/>
      <c r="C70" s="140" t="s">
        <v>381</v>
      </c>
      <c r="D70" s="368">
        <f>D71</f>
        <v>0</v>
      </c>
      <c r="E70" s="368">
        <f>E71</f>
        <v>0</v>
      </c>
      <c r="F70" s="53"/>
      <c r="G70" s="25"/>
      <c r="H70" s="24"/>
      <c r="I70" s="86"/>
      <c r="J70" s="54"/>
    </row>
    <row r="71" spans="1:10" ht="25.5" hidden="1">
      <c r="A71" s="115"/>
      <c r="B71" s="115" t="s">
        <v>157</v>
      </c>
      <c r="C71" s="140" t="s">
        <v>366</v>
      </c>
      <c r="D71" s="368"/>
      <c r="E71" s="368"/>
      <c r="F71" s="53"/>
      <c r="G71" s="25"/>
      <c r="H71" s="24"/>
      <c r="I71" s="86"/>
      <c r="J71" s="54"/>
    </row>
    <row r="72" spans="1:10" ht="25.5" hidden="1">
      <c r="A72" s="115" t="s">
        <v>382</v>
      </c>
      <c r="B72" s="115"/>
      <c r="C72" s="140" t="s">
        <v>383</v>
      </c>
      <c r="D72" s="368">
        <f>D73</f>
        <v>0</v>
      </c>
      <c r="E72" s="368">
        <f>E73</f>
        <v>0</v>
      </c>
      <c r="F72" s="53"/>
      <c r="G72" s="25"/>
      <c r="H72" s="24"/>
      <c r="I72" s="86"/>
      <c r="J72" s="54"/>
    </row>
    <row r="73" spans="1:10" ht="25.5" hidden="1">
      <c r="A73" s="115" t="s">
        <v>384</v>
      </c>
      <c r="B73" s="115"/>
      <c r="C73" s="140" t="s">
        <v>381</v>
      </c>
      <c r="D73" s="368">
        <f>D74</f>
        <v>0</v>
      </c>
      <c r="E73" s="368">
        <f>E74</f>
        <v>0</v>
      </c>
      <c r="F73" s="53"/>
      <c r="G73" s="25"/>
      <c r="H73" s="24"/>
      <c r="I73" s="86"/>
      <c r="J73" s="54"/>
    </row>
    <row r="74" spans="1:10" ht="25.5" hidden="1">
      <c r="A74" s="115"/>
      <c r="B74" s="115" t="s">
        <v>157</v>
      </c>
      <c r="C74" s="140" t="s">
        <v>366</v>
      </c>
      <c r="D74" s="368"/>
      <c r="E74" s="368"/>
      <c r="F74" s="53"/>
      <c r="G74" s="25"/>
      <c r="H74" s="24"/>
      <c r="I74" s="86"/>
      <c r="J74" s="54"/>
    </row>
    <row r="75" spans="1:10" ht="25.5" hidden="1">
      <c r="A75" s="115" t="s">
        <v>385</v>
      </c>
      <c r="B75" s="115"/>
      <c r="C75" s="140" t="s">
        <v>386</v>
      </c>
      <c r="D75" s="368">
        <f>D76+D78</f>
        <v>0</v>
      </c>
      <c r="E75" s="368">
        <f>E76+E78</f>
        <v>0</v>
      </c>
      <c r="F75" s="53">
        <f>F76</f>
        <v>12754</v>
      </c>
      <c r="G75" s="25">
        <f>G76</f>
        <v>0</v>
      </c>
      <c r="H75" s="24">
        <f>H76</f>
        <v>0</v>
      </c>
      <c r="I75" s="86">
        <f>I76</f>
        <v>0</v>
      </c>
      <c r="J75" s="54">
        <f>J76</f>
        <v>0</v>
      </c>
    </row>
    <row r="76" spans="1:10" ht="14.25" customHeight="1" hidden="1">
      <c r="A76" s="115" t="s">
        <v>387</v>
      </c>
      <c r="B76" s="115"/>
      <c r="C76" s="140" t="s">
        <v>388</v>
      </c>
      <c r="D76" s="368">
        <f>D77</f>
        <v>0</v>
      </c>
      <c r="E76" s="368">
        <f>E77</f>
        <v>0</v>
      </c>
      <c r="F76" s="53">
        <v>12754</v>
      </c>
      <c r="G76" s="25"/>
      <c r="H76" s="24"/>
      <c r="I76" s="86"/>
      <c r="J76" s="54"/>
    </row>
    <row r="77" spans="1:10" ht="14.25" customHeight="1" hidden="1">
      <c r="A77" s="115"/>
      <c r="B77" s="115" t="s">
        <v>157</v>
      </c>
      <c r="C77" s="140" t="s">
        <v>366</v>
      </c>
      <c r="D77" s="368"/>
      <c r="E77" s="368"/>
      <c r="F77" s="55" t="e">
        <f>F78+#REF!</f>
        <v>#REF!</v>
      </c>
      <c r="G77" s="30" t="e">
        <f>G78+#REF!</f>
        <v>#REF!</v>
      </c>
      <c r="H77" s="29" t="e">
        <f>H78+#REF!</f>
        <v>#REF!</v>
      </c>
      <c r="I77" s="88" t="e">
        <f>I78+#REF!</f>
        <v>#REF!</v>
      </c>
      <c r="J77" s="56" t="e">
        <f>J78+#REF!</f>
        <v>#REF!</v>
      </c>
    </row>
    <row r="78" spans="1:10" ht="12.75" hidden="1">
      <c r="A78" s="115" t="s">
        <v>389</v>
      </c>
      <c r="B78" s="115"/>
      <c r="C78" s="140" t="s">
        <v>390</v>
      </c>
      <c r="D78" s="368">
        <f>D79</f>
        <v>0</v>
      </c>
      <c r="E78" s="368">
        <f>E79</f>
        <v>0</v>
      </c>
      <c r="F78" s="53" t="e">
        <f>#REF!</f>
        <v>#REF!</v>
      </c>
      <c r="G78" s="25" t="e">
        <f>#REF!</f>
        <v>#REF!</v>
      </c>
      <c r="H78" s="24" t="e">
        <f>#REF!</f>
        <v>#REF!</v>
      </c>
      <c r="I78" s="86" t="e">
        <f>#REF!</f>
        <v>#REF!</v>
      </c>
      <c r="J78" s="54" t="e">
        <f>#REF!</f>
        <v>#REF!</v>
      </c>
    </row>
    <row r="79" spans="1:10" ht="25.5" hidden="1">
      <c r="A79" s="115"/>
      <c r="B79" s="115" t="s">
        <v>157</v>
      </c>
      <c r="C79" s="140" t="s">
        <v>366</v>
      </c>
      <c r="D79" s="368">
        <v>0</v>
      </c>
      <c r="E79" s="368">
        <v>0</v>
      </c>
      <c r="F79" s="55">
        <v>400</v>
      </c>
      <c r="G79" s="30"/>
      <c r="H79" s="29"/>
      <c r="I79" s="88"/>
      <c r="J79" s="56"/>
    </row>
    <row r="80" spans="1:10" ht="25.5" hidden="1">
      <c r="A80" s="115" t="s">
        <v>391</v>
      </c>
      <c r="B80" s="115"/>
      <c r="C80" s="140" t="s">
        <v>392</v>
      </c>
      <c r="D80" s="368">
        <f>D81+D83+D85+D87+D90</f>
        <v>0</v>
      </c>
      <c r="E80" s="368">
        <f>E81+E83+E85+E87+E90</f>
        <v>0</v>
      </c>
      <c r="F80" s="55">
        <f>F81</f>
        <v>3000</v>
      </c>
      <c r="G80" s="30">
        <f>G81</f>
        <v>0</v>
      </c>
      <c r="H80" s="29">
        <f>H81</f>
        <v>0</v>
      </c>
      <c r="I80" s="88">
        <f>I81</f>
        <v>0</v>
      </c>
      <c r="J80" s="56">
        <f>J81</f>
        <v>0</v>
      </c>
    </row>
    <row r="81" spans="1:10" ht="25.5" hidden="1">
      <c r="A81" s="115" t="s">
        <v>393</v>
      </c>
      <c r="B81" s="115"/>
      <c r="C81" s="140" t="s">
        <v>394</v>
      </c>
      <c r="D81" s="368">
        <f>D82</f>
        <v>0</v>
      </c>
      <c r="E81" s="368">
        <f>E82</f>
        <v>0</v>
      </c>
      <c r="F81" s="55">
        <v>3000</v>
      </c>
      <c r="G81" s="30"/>
      <c r="H81" s="29"/>
      <c r="I81" s="88"/>
      <c r="J81" s="56"/>
    </row>
    <row r="82" spans="1:10" ht="25.5" hidden="1">
      <c r="A82" s="115"/>
      <c r="B82" s="115" t="s">
        <v>157</v>
      </c>
      <c r="C82" s="140" t="s">
        <v>366</v>
      </c>
      <c r="D82" s="368"/>
      <c r="E82" s="368"/>
      <c r="F82" s="55" t="e">
        <f>#REF!+#REF!</f>
        <v>#REF!</v>
      </c>
      <c r="G82" s="30" t="e">
        <f>#REF!+#REF!</f>
        <v>#REF!</v>
      </c>
      <c r="H82" s="29" t="e">
        <f>#REF!+#REF!</f>
        <v>#REF!</v>
      </c>
      <c r="I82" s="88" t="e">
        <f>#REF!+#REF!</f>
        <v>#REF!</v>
      </c>
      <c r="J82" s="56" t="e">
        <f>#REF!+#REF!</f>
        <v>#REF!</v>
      </c>
    </row>
    <row r="83" spans="1:10" ht="38.25" hidden="1">
      <c r="A83" s="115" t="s">
        <v>395</v>
      </c>
      <c r="B83" s="115"/>
      <c r="C83" s="140" t="s">
        <v>56</v>
      </c>
      <c r="D83" s="368">
        <f>D84</f>
        <v>0</v>
      </c>
      <c r="E83" s="368">
        <f>E84</f>
        <v>0</v>
      </c>
      <c r="F83" s="49" t="e">
        <f>#REF!+#REF!+#REF!+#REF!</f>
        <v>#REF!</v>
      </c>
      <c r="G83" s="25" t="e">
        <f>#REF!+#REF!+#REF!+#REF!</f>
        <v>#REF!</v>
      </c>
      <c r="H83" s="24" t="e">
        <f>#REF!+#REF!+#REF!+#REF!</f>
        <v>#REF!</v>
      </c>
      <c r="I83" s="86" t="e">
        <f>#REF!+#REF!+#REF!+#REF!</f>
        <v>#REF!</v>
      </c>
      <c r="J83" s="50" t="e">
        <f>#REF!+#REF!+#REF!+#REF!</f>
        <v>#REF!</v>
      </c>
    </row>
    <row r="84" spans="1:10" ht="25.5" hidden="1">
      <c r="A84" s="115"/>
      <c r="B84" s="115" t="s">
        <v>157</v>
      </c>
      <c r="C84" s="140" t="s">
        <v>366</v>
      </c>
      <c r="D84" s="368"/>
      <c r="E84" s="368"/>
      <c r="F84" s="53"/>
      <c r="G84" s="25"/>
      <c r="H84" s="24"/>
      <c r="I84" s="86"/>
      <c r="J84" s="54"/>
    </row>
    <row r="85" spans="1:10" ht="38.25" hidden="1">
      <c r="A85" s="115" t="s">
        <v>57</v>
      </c>
      <c r="B85" s="115"/>
      <c r="C85" s="159" t="s">
        <v>313</v>
      </c>
      <c r="D85" s="368">
        <f>D86</f>
        <v>0</v>
      </c>
      <c r="E85" s="368">
        <f>E86</f>
        <v>0</v>
      </c>
      <c r="F85" s="53"/>
      <c r="G85" s="25"/>
      <c r="H85" s="24">
        <v>463.4</v>
      </c>
      <c r="I85" s="86"/>
      <c r="J85" s="54"/>
    </row>
    <row r="86" spans="1:10" s="1" customFormat="1" ht="25.5" hidden="1">
      <c r="A86" s="115"/>
      <c r="B86" s="115" t="s">
        <v>157</v>
      </c>
      <c r="C86" s="140" t="s">
        <v>366</v>
      </c>
      <c r="D86" s="368">
        <v>0</v>
      </c>
      <c r="E86" s="368">
        <v>0</v>
      </c>
      <c r="F86" s="53" t="e">
        <f>F87</f>
        <v>#REF!</v>
      </c>
      <c r="G86" s="25"/>
      <c r="H86" s="24" t="e">
        <f>H87</f>
        <v>#REF!</v>
      </c>
      <c r="I86" s="86"/>
      <c r="J86" s="54"/>
    </row>
    <row r="87" spans="1:10" s="1" customFormat="1" ht="12.75" hidden="1">
      <c r="A87" s="115" t="s">
        <v>58</v>
      </c>
      <c r="B87" s="115"/>
      <c r="C87" s="140" t="s">
        <v>59</v>
      </c>
      <c r="D87" s="368">
        <f>D88+D89</f>
        <v>0</v>
      </c>
      <c r="E87" s="368">
        <f>E88+E89</f>
        <v>0</v>
      </c>
      <c r="F87" s="49" t="e">
        <f>#REF!</f>
        <v>#REF!</v>
      </c>
      <c r="G87" s="25" t="e">
        <f>#REF!</f>
        <v>#REF!</v>
      </c>
      <c r="H87" s="24" t="e">
        <f>#REF!</f>
        <v>#REF!</v>
      </c>
      <c r="I87" s="86" t="e">
        <f>#REF!</f>
        <v>#REF!</v>
      </c>
      <c r="J87" s="50" t="e">
        <f>#REF!</f>
        <v>#REF!</v>
      </c>
    </row>
    <row r="88" spans="1:10" s="1" customFormat="1" ht="25.5" hidden="1">
      <c r="A88" s="115"/>
      <c r="B88" s="115" t="s">
        <v>157</v>
      </c>
      <c r="C88" s="138" t="s">
        <v>366</v>
      </c>
      <c r="D88" s="368">
        <v>0</v>
      </c>
      <c r="E88" s="368">
        <v>0</v>
      </c>
      <c r="F88" s="53"/>
      <c r="G88" s="25"/>
      <c r="H88" s="24"/>
      <c r="I88" s="86"/>
      <c r="J88" s="54"/>
    </row>
    <row r="89" spans="1:10" s="1" customFormat="1" ht="12.75" hidden="1">
      <c r="A89" s="115"/>
      <c r="B89" s="115" t="s">
        <v>158</v>
      </c>
      <c r="C89" s="138" t="s">
        <v>159</v>
      </c>
      <c r="D89" s="368">
        <v>0</v>
      </c>
      <c r="E89" s="368">
        <v>0</v>
      </c>
      <c r="F89" s="180"/>
      <c r="G89" s="181"/>
      <c r="H89" s="182"/>
      <c r="I89" s="183"/>
      <c r="J89" s="184"/>
    </row>
    <row r="90" spans="1:10" s="1" customFormat="1" ht="12.75" hidden="1">
      <c r="A90" s="115" t="s">
        <v>11</v>
      </c>
      <c r="B90" s="115"/>
      <c r="C90" s="138" t="s">
        <v>12</v>
      </c>
      <c r="D90" s="368">
        <f>D91</f>
        <v>0</v>
      </c>
      <c r="E90" s="368">
        <f>E91</f>
        <v>0</v>
      </c>
      <c r="F90" s="180"/>
      <c r="G90" s="181"/>
      <c r="H90" s="182"/>
      <c r="I90" s="183"/>
      <c r="J90" s="184"/>
    </row>
    <row r="91" spans="1:10" s="1" customFormat="1" ht="25.5" hidden="1">
      <c r="A91" s="115"/>
      <c r="B91" s="115" t="s">
        <v>157</v>
      </c>
      <c r="C91" s="138" t="s">
        <v>366</v>
      </c>
      <c r="D91" s="368">
        <v>0</v>
      </c>
      <c r="E91" s="368">
        <f>D91</f>
        <v>0</v>
      </c>
      <c r="F91" s="180"/>
      <c r="G91" s="181"/>
      <c r="H91" s="182"/>
      <c r="I91" s="183"/>
      <c r="J91" s="184"/>
    </row>
    <row r="92" spans="1:5" ht="25.5" hidden="1">
      <c r="A92" s="115" t="s">
        <v>60</v>
      </c>
      <c r="B92" s="115"/>
      <c r="C92" s="140" t="s">
        <v>61</v>
      </c>
      <c r="D92" s="368">
        <f>D93+D95+D99+D101</f>
        <v>0</v>
      </c>
      <c r="E92" s="368">
        <f>E93+E95+E99+E101</f>
        <v>0</v>
      </c>
    </row>
    <row r="93" spans="1:5" ht="12.75" hidden="1">
      <c r="A93" s="115" t="s">
        <v>62</v>
      </c>
      <c r="B93" s="107"/>
      <c r="C93" s="140" t="s">
        <v>63</v>
      </c>
      <c r="D93" s="368">
        <f>D94</f>
        <v>0</v>
      </c>
      <c r="E93" s="368">
        <f>E94</f>
        <v>0</v>
      </c>
    </row>
    <row r="94" spans="1:5" ht="51" hidden="1">
      <c r="A94" s="115"/>
      <c r="B94" s="115" t="s">
        <v>156</v>
      </c>
      <c r="C94" s="140" t="s">
        <v>296</v>
      </c>
      <c r="D94" s="368">
        <v>0</v>
      </c>
      <c r="E94" s="368">
        <f>D94</f>
        <v>0</v>
      </c>
    </row>
    <row r="95" spans="1:5" ht="25.5" hidden="1">
      <c r="A95" s="115" t="s">
        <v>64</v>
      </c>
      <c r="B95" s="115"/>
      <c r="C95" s="140" t="s">
        <v>381</v>
      </c>
      <c r="D95" s="368">
        <f>D96+D97+D98</f>
        <v>0</v>
      </c>
      <c r="E95" s="368">
        <f>E96+E97+E98</f>
        <v>0</v>
      </c>
    </row>
    <row r="96" spans="1:5" ht="51" hidden="1">
      <c r="A96" s="115"/>
      <c r="B96" s="115" t="s">
        <v>156</v>
      </c>
      <c r="C96" s="140" t="s">
        <v>296</v>
      </c>
      <c r="D96" s="368">
        <v>0</v>
      </c>
      <c r="E96" s="368">
        <v>0</v>
      </c>
    </row>
    <row r="97" spans="1:5" ht="25.5" hidden="1">
      <c r="A97" s="115"/>
      <c r="B97" s="115" t="s">
        <v>157</v>
      </c>
      <c r="C97" s="140" t="s">
        <v>366</v>
      </c>
      <c r="D97" s="368">
        <v>0</v>
      </c>
      <c r="E97" s="368">
        <v>0</v>
      </c>
    </row>
    <row r="98" spans="1:5" ht="12.75" hidden="1">
      <c r="A98" s="115"/>
      <c r="B98" s="115" t="s">
        <v>158</v>
      </c>
      <c r="C98" s="140" t="s">
        <v>159</v>
      </c>
      <c r="D98" s="368"/>
      <c r="E98" s="368"/>
    </row>
    <row r="99" spans="1:5" ht="14.25" customHeight="1" hidden="1">
      <c r="A99" s="115" t="s">
        <v>433</v>
      </c>
      <c r="B99" s="107"/>
      <c r="C99" s="140" t="s">
        <v>127</v>
      </c>
      <c r="D99" s="368">
        <f>D100</f>
        <v>0</v>
      </c>
      <c r="E99" s="368">
        <f>E100</f>
        <v>0</v>
      </c>
    </row>
    <row r="100" spans="1:5" ht="25.5" hidden="1">
      <c r="A100" s="115"/>
      <c r="B100" s="115" t="s">
        <v>157</v>
      </c>
      <c r="C100" s="140" t="s">
        <v>366</v>
      </c>
      <c r="D100" s="368">
        <v>0</v>
      </c>
      <c r="E100" s="368">
        <v>0</v>
      </c>
    </row>
    <row r="101" spans="1:5" ht="25.5" hidden="1">
      <c r="A101" s="115" t="s">
        <v>65</v>
      </c>
      <c r="B101" s="107"/>
      <c r="C101" s="140" t="s">
        <v>66</v>
      </c>
      <c r="D101" s="368">
        <f>D102</f>
        <v>0</v>
      </c>
      <c r="E101" s="368">
        <f>E102</f>
        <v>0</v>
      </c>
    </row>
    <row r="102" spans="1:5" ht="51" hidden="1">
      <c r="A102" s="115"/>
      <c r="B102" s="115" t="s">
        <v>156</v>
      </c>
      <c r="C102" s="140" t="s">
        <v>296</v>
      </c>
      <c r="D102" s="368">
        <v>0</v>
      </c>
      <c r="E102" s="368">
        <v>0</v>
      </c>
    </row>
    <row r="103" spans="1:5" ht="25.5" hidden="1">
      <c r="A103" s="115" t="s">
        <v>67</v>
      </c>
      <c r="B103" s="115"/>
      <c r="C103" s="140" t="s">
        <v>68</v>
      </c>
      <c r="D103" s="368">
        <f>D104+D106+D108+D110+D112+D114+D116+D118+D120</f>
        <v>0</v>
      </c>
      <c r="E103" s="368">
        <f>E104+E106+E108+E110+E112+E114+E116+E118+E120</f>
        <v>0</v>
      </c>
    </row>
    <row r="104" spans="1:5" ht="38.25" hidden="1">
      <c r="A104" s="2" t="s">
        <v>69</v>
      </c>
      <c r="B104" s="107"/>
      <c r="C104" s="100" t="s">
        <v>193</v>
      </c>
      <c r="D104" s="368">
        <f>D105</f>
        <v>0</v>
      </c>
      <c r="E104" s="368">
        <f>E105</f>
        <v>0</v>
      </c>
    </row>
    <row r="105" spans="1:5" ht="12.75" hidden="1">
      <c r="A105" s="2"/>
      <c r="B105" s="2" t="s">
        <v>199</v>
      </c>
      <c r="C105" s="100" t="s">
        <v>198</v>
      </c>
      <c r="D105" s="368">
        <v>0</v>
      </c>
      <c r="E105" s="368">
        <v>0</v>
      </c>
    </row>
    <row r="106" spans="1:5" ht="25.5" hidden="1">
      <c r="A106" s="2" t="s">
        <v>70</v>
      </c>
      <c r="B106" s="2"/>
      <c r="C106" s="100" t="s">
        <v>278</v>
      </c>
      <c r="D106" s="368">
        <f>D107</f>
        <v>0</v>
      </c>
      <c r="E106" s="368">
        <f>E107</f>
        <v>0</v>
      </c>
    </row>
    <row r="107" spans="1:5" ht="12.75" hidden="1">
      <c r="A107" s="2"/>
      <c r="B107" s="2" t="s">
        <v>199</v>
      </c>
      <c r="C107" s="100" t="s">
        <v>198</v>
      </c>
      <c r="D107" s="368"/>
      <c r="E107" s="368"/>
    </row>
    <row r="108" spans="1:5" ht="25.5" hidden="1">
      <c r="A108" s="2" t="s">
        <v>71</v>
      </c>
      <c r="B108" s="2"/>
      <c r="C108" s="100" t="s">
        <v>279</v>
      </c>
      <c r="D108" s="368">
        <f>D109</f>
        <v>0</v>
      </c>
      <c r="E108" s="368">
        <f>E109</f>
        <v>0</v>
      </c>
    </row>
    <row r="109" spans="1:5" ht="12.75" hidden="1">
      <c r="A109" s="2"/>
      <c r="B109" s="2" t="s">
        <v>199</v>
      </c>
      <c r="C109" s="100" t="s">
        <v>198</v>
      </c>
      <c r="D109" s="368">
        <v>0</v>
      </c>
      <c r="E109" s="368">
        <v>0</v>
      </c>
    </row>
    <row r="110" spans="1:5" ht="38.25" hidden="1">
      <c r="A110" s="2" t="s">
        <v>72</v>
      </c>
      <c r="B110" s="2"/>
      <c r="C110" s="100" t="s">
        <v>277</v>
      </c>
      <c r="D110" s="368">
        <f>D111</f>
        <v>0</v>
      </c>
      <c r="E110" s="368">
        <f>E111</f>
        <v>0</v>
      </c>
    </row>
    <row r="111" spans="1:5" ht="12.75" hidden="1">
      <c r="A111" s="2"/>
      <c r="B111" s="2" t="s">
        <v>199</v>
      </c>
      <c r="C111" s="100" t="s">
        <v>198</v>
      </c>
      <c r="D111" s="368">
        <v>0</v>
      </c>
      <c r="E111" s="368">
        <v>0</v>
      </c>
    </row>
    <row r="112" spans="1:5" ht="38.25" hidden="1">
      <c r="A112" s="2" t="s">
        <v>73</v>
      </c>
      <c r="B112" s="2"/>
      <c r="C112" s="100" t="s">
        <v>281</v>
      </c>
      <c r="D112" s="368">
        <f>D113</f>
        <v>0</v>
      </c>
      <c r="E112" s="368">
        <f>E113</f>
        <v>0</v>
      </c>
    </row>
    <row r="113" spans="1:5" ht="13.5" customHeight="1" hidden="1">
      <c r="A113" s="2"/>
      <c r="B113" s="2" t="s">
        <v>199</v>
      </c>
      <c r="C113" s="100" t="s">
        <v>198</v>
      </c>
      <c r="D113" s="368"/>
      <c r="E113" s="368"/>
    </row>
    <row r="114" spans="1:5" ht="25.5" hidden="1">
      <c r="A114" s="154" t="s">
        <v>253</v>
      </c>
      <c r="B114" s="2"/>
      <c r="C114" s="159" t="s">
        <v>254</v>
      </c>
      <c r="D114" s="368">
        <f>D115</f>
        <v>0</v>
      </c>
      <c r="E114" s="368">
        <f>E115</f>
        <v>0</v>
      </c>
    </row>
    <row r="115" spans="1:5" ht="15.75" customHeight="1" hidden="1">
      <c r="A115" s="2"/>
      <c r="B115" s="2" t="s">
        <v>199</v>
      </c>
      <c r="C115" s="3" t="s">
        <v>198</v>
      </c>
      <c r="D115" s="368">
        <v>0</v>
      </c>
      <c r="E115" s="368">
        <v>0</v>
      </c>
    </row>
    <row r="116" spans="1:5" ht="25.5" customHeight="1" hidden="1">
      <c r="A116" s="154" t="s">
        <v>255</v>
      </c>
      <c r="B116" s="2"/>
      <c r="C116" s="159" t="s">
        <v>256</v>
      </c>
      <c r="D116" s="368">
        <f>D117</f>
        <v>0</v>
      </c>
      <c r="E116" s="368">
        <f>E117</f>
        <v>0</v>
      </c>
    </row>
    <row r="117" spans="1:5" ht="15.75" customHeight="1" hidden="1">
      <c r="A117" s="2"/>
      <c r="B117" s="2" t="s">
        <v>199</v>
      </c>
      <c r="C117" s="3" t="s">
        <v>198</v>
      </c>
      <c r="D117" s="368">
        <v>0</v>
      </c>
      <c r="E117" s="368">
        <v>0</v>
      </c>
    </row>
    <row r="118" spans="1:5" ht="39.75" customHeight="1" hidden="1">
      <c r="A118" s="154" t="s">
        <v>23</v>
      </c>
      <c r="B118" s="2"/>
      <c r="C118" s="3" t="s">
        <v>24</v>
      </c>
      <c r="D118" s="368">
        <f>D119</f>
        <v>0</v>
      </c>
      <c r="E118" s="368">
        <f>E119</f>
        <v>0</v>
      </c>
    </row>
    <row r="119" spans="1:5" ht="15.75" customHeight="1" hidden="1">
      <c r="A119" s="2"/>
      <c r="B119" s="2" t="s">
        <v>199</v>
      </c>
      <c r="C119" s="3" t="s">
        <v>198</v>
      </c>
      <c r="D119" s="368">
        <v>0</v>
      </c>
      <c r="E119" s="368">
        <v>0</v>
      </c>
    </row>
    <row r="120" spans="1:5" ht="15.75" customHeight="1" hidden="1">
      <c r="A120" s="233"/>
      <c r="B120" s="233"/>
      <c r="C120" s="234"/>
      <c r="D120" s="368">
        <f>D121</f>
        <v>0</v>
      </c>
      <c r="E120" s="368">
        <f>E121</f>
        <v>0</v>
      </c>
    </row>
    <row r="121" spans="1:5" ht="15.75" customHeight="1" hidden="1">
      <c r="A121" s="2"/>
      <c r="B121" s="2" t="s">
        <v>199</v>
      </c>
      <c r="C121" s="3" t="s">
        <v>198</v>
      </c>
      <c r="D121" s="368"/>
      <c r="E121" s="368"/>
    </row>
    <row r="122" spans="1:5" ht="26.25" customHeight="1" hidden="1">
      <c r="A122" s="156" t="s">
        <v>416</v>
      </c>
      <c r="B122" s="2"/>
      <c r="C122" s="37" t="s">
        <v>478</v>
      </c>
      <c r="D122" s="367">
        <f>D126+D129+D137+D144+D132+D123</f>
        <v>0</v>
      </c>
      <c r="E122" s="367">
        <f>E126+E129+E137+E144+E132+E123</f>
        <v>0</v>
      </c>
    </row>
    <row r="123" spans="1:5" ht="26.25" customHeight="1" hidden="1">
      <c r="A123" s="154" t="s">
        <v>417</v>
      </c>
      <c r="B123" s="2"/>
      <c r="C123" s="157" t="s">
        <v>0</v>
      </c>
      <c r="D123" s="387">
        <f>D124</f>
        <v>0</v>
      </c>
      <c r="E123" s="387">
        <f>E124</f>
        <v>0</v>
      </c>
    </row>
    <row r="124" spans="1:5" ht="26.25" customHeight="1" hidden="1">
      <c r="A124" s="243" t="s">
        <v>575</v>
      </c>
      <c r="B124" s="244"/>
      <c r="C124" s="287" t="s">
        <v>457</v>
      </c>
      <c r="D124" s="387">
        <f>D125</f>
        <v>0</v>
      </c>
      <c r="E124" s="387">
        <f>E125</f>
        <v>0</v>
      </c>
    </row>
    <row r="125" spans="1:5" ht="26.25" customHeight="1" hidden="1">
      <c r="A125" s="288"/>
      <c r="B125" s="247" t="s">
        <v>156</v>
      </c>
      <c r="C125" s="275" t="s">
        <v>296</v>
      </c>
      <c r="D125" s="387">
        <v>0</v>
      </c>
      <c r="E125" s="387">
        <v>0</v>
      </c>
    </row>
    <row r="126" spans="1:5" ht="75.75" customHeight="1" hidden="1">
      <c r="A126" s="154" t="s">
        <v>45</v>
      </c>
      <c r="B126" s="2"/>
      <c r="C126" s="187" t="s">
        <v>46</v>
      </c>
      <c r="D126" s="368">
        <f>D127</f>
        <v>0</v>
      </c>
      <c r="E126" s="368">
        <f>E127</f>
        <v>0</v>
      </c>
    </row>
    <row r="127" spans="1:5" ht="15.75" customHeight="1" hidden="1">
      <c r="A127" s="154" t="s">
        <v>47</v>
      </c>
      <c r="B127" s="2"/>
      <c r="C127" s="188" t="s">
        <v>93</v>
      </c>
      <c r="D127" s="368">
        <f>D128</f>
        <v>0</v>
      </c>
      <c r="E127" s="368">
        <f>E128</f>
        <v>0</v>
      </c>
    </row>
    <row r="128" spans="1:5" ht="15.75" customHeight="1" hidden="1">
      <c r="A128" s="154"/>
      <c r="B128" s="115" t="s">
        <v>158</v>
      </c>
      <c r="C128" s="138" t="s">
        <v>159</v>
      </c>
      <c r="D128" s="368">
        <v>0</v>
      </c>
      <c r="E128" s="368">
        <v>0</v>
      </c>
    </row>
    <row r="129" spans="1:5" ht="26.25" customHeight="1" hidden="1">
      <c r="A129" s="154" t="s">
        <v>48</v>
      </c>
      <c r="B129" s="2"/>
      <c r="C129" s="157" t="s">
        <v>49</v>
      </c>
      <c r="D129" s="368">
        <f>D130</f>
        <v>0</v>
      </c>
      <c r="E129" s="368">
        <f>E130</f>
        <v>0</v>
      </c>
    </row>
    <row r="130" spans="1:5" ht="15" customHeight="1" hidden="1">
      <c r="A130" s="154" t="s">
        <v>50</v>
      </c>
      <c r="B130" s="2"/>
      <c r="C130" s="157" t="s">
        <v>51</v>
      </c>
      <c r="D130" s="368">
        <f>D131</f>
        <v>0</v>
      </c>
      <c r="E130" s="368">
        <f>E131</f>
        <v>0</v>
      </c>
    </row>
    <row r="131" spans="1:5" ht="24.75" customHeight="1" hidden="1">
      <c r="A131" s="154"/>
      <c r="B131" s="115" t="s">
        <v>157</v>
      </c>
      <c r="C131" s="138" t="s">
        <v>366</v>
      </c>
      <c r="D131" s="368">
        <v>0</v>
      </c>
      <c r="E131" s="368">
        <v>0</v>
      </c>
    </row>
    <row r="132" spans="1:5" ht="39.75" customHeight="1" hidden="1">
      <c r="A132" s="107" t="s">
        <v>257</v>
      </c>
      <c r="B132" s="115"/>
      <c r="C132" s="196" t="s">
        <v>258</v>
      </c>
      <c r="D132" s="368">
        <f>D133+D135</f>
        <v>0</v>
      </c>
      <c r="E132" s="368">
        <f>E133+E135</f>
        <v>0</v>
      </c>
    </row>
    <row r="133" spans="1:5" ht="66.75" customHeight="1" hidden="1">
      <c r="A133" s="197" t="s">
        <v>260</v>
      </c>
      <c r="B133" s="115"/>
      <c r="C133" s="195" t="s">
        <v>259</v>
      </c>
      <c r="D133" s="368">
        <f>D134</f>
        <v>0</v>
      </c>
      <c r="E133" s="368">
        <v>0</v>
      </c>
    </row>
    <row r="134" spans="1:5" ht="13.5" customHeight="1" hidden="1">
      <c r="A134" s="197"/>
      <c r="B134" s="2" t="s">
        <v>199</v>
      </c>
      <c r="C134" s="100" t="s">
        <v>198</v>
      </c>
      <c r="D134" s="368">
        <v>0</v>
      </c>
      <c r="E134" s="368">
        <v>0</v>
      </c>
    </row>
    <row r="135" spans="1:12" ht="50.25" customHeight="1" hidden="1">
      <c r="A135" s="246" t="s">
        <v>524</v>
      </c>
      <c r="B135" s="247"/>
      <c r="C135" s="248" t="s">
        <v>525</v>
      </c>
      <c r="D135" s="368">
        <f>D136</f>
        <v>0</v>
      </c>
      <c r="E135" s="368">
        <f>E136</f>
        <v>0</v>
      </c>
      <c r="L135" s="258"/>
    </row>
    <row r="136" spans="1:5" ht="12" customHeight="1" hidden="1">
      <c r="A136" s="198"/>
      <c r="B136" s="2" t="s">
        <v>199</v>
      </c>
      <c r="C136" s="100" t="s">
        <v>198</v>
      </c>
      <c r="D136" s="368">
        <v>0</v>
      </c>
      <c r="E136" s="368">
        <v>0</v>
      </c>
    </row>
    <row r="137" spans="1:5" ht="24" customHeight="1" hidden="1">
      <c r="A137" s="154" t="s">
        <v>52</v>
      </c>
      <c r="B137" s="2"/>
      <c r="C137" s="158" t="s">
        <v>53</v>
      </c>
      <c r="D137" s="368">
        <f>D138+D142</f>
        <v>0</v>
      </c>
      <c r="E137" s="368">
        <f>E138</f>
        <v>0</v>
      </c>
    </row>
    <row r="138" spans="1:5" ht="24" customHeight="1" hidden="1">
      <c r="A138" s="154" t="s">
        <v>1</v>
      </c>
      <c r="B138" s="2"/>
      <c r="C138" s="155" t="s">
        <v>345</v>
      </c>
      <c r="D138" s="368">
        <v>0</v>
      </c>
      <c r="E138" s="368">
        <v>0</v>
      </c>
    </row>
    <row r="139" spans="1:5" ht="51" customHeight="1" hidden="1">
      <c r="A139" s="154"/>
      <c r="B139" s="115" t="s">
        <v>156</v>
      </c>
      <c r="C139" s="138" t="s">
        <v>296</v>
      </c>
      <c r="D139" s="368">
        <v>0</v>
      </c>
      <c r="E139" s="368">
        <f>D139</f>
        <v>0</v>
      </c>
    </row>
    <row r="140" spans="1:5" ht="24.75" customHeight="1" hidden="1">
      <c r="A140" s="154"/>
      <c r="B140" s="115" t="s">
        <v>157</v>
      </c>
      <c r="C140" s="138" t="s">
        <v>366</v>
      </c>
      <c r="D140" s="368">
        <f>'[1]6'!D193</f>
        <v>2000</v>
      </c>
      <c r="E140" s="368">
        <f>D140</f>
        <v>2000</v>
      </c>
    </row>
    <row r="141" spans="1:5" ht="15.75" customHeight="1" hidden="1">
      <c r="A141" s="154"/>
      <c r="B141" s="115" t="s">
        <v>158</v>
      </c>
      <c r="C141" s="138" t="s">
        <v>159</v>
      </c>
      <c r="D141" s="368">
        <v>0</v>
      </c>
      <c r="E141" s="368">
        <f>D141</f>
        <v>0</v>
      </c>
    </row>
    <row r="142" spans="1:5" ht="50.25" customHeight="1" hidden="1">
      <c r="A142" s="243" t="s">
        <v>595</v>
      </c>
      <c r="B142" s="244"/>
      <c r="C142" s="291" t="s">
        <v>596</v>
      </c>
      <c r="D142" s="368">
        <f>D143</f>
        <v>0</v>
      </c>
      <c r="E142" s="368">
        <f>E143</f>
        <v>0</v>
      </c>
    </row>
    <row r="143" spans="1:5" ht="51.75" customHeight="1" hidden="1">
      <c r="A143" s="243"/>
      <c r="B143" s="247" t="s">
        <v>156</v>
      </c>
      <c r="C143" s="275" t="s">
        <v>296</v>
      </c>
      <c r="D143" s="368">
        <v>0</v>
      </c>
      <c r="E143" s="368">
        <v>0</v>
      </c>
    </row>
    <row r="144" spans="1:5" ht="23.25" customHeight="1" hidden="1">
      <c r="A144" s="154" t="s">
        <v>54</v>
      </c>
      <c r="B144" s="115"/>
      <c r="C144" s="158" t="s">
        <v>68</v>
      </c>
      <c r="D144" s="368">
        <f>D145+D147</f>
        <v>0</v>
      </c>
      <c r="E144" s="368">
        <f>E145</f>
        <v>0</v>
      </c>
    </row>
    <row r="145" spans="1:5" ht="27" customHeight="1" hidden="1">
      <c r="A145" s="154" t="s">
        <v>55</v>
      </c>
      <c r="B145" s="115"/>
      <c r="C145" s="159" t="s">
        <v>404</v>
      </c>
      <c r="D145" s="368">
        <f>D146</f>
        <v>0</v>
      </c>
      <c r="E145" s="368">
        <f>E146</f>
        <v>0</v>
      </c>
    </row>
    <row r="146" spans="1:5" ht="15.75" customHeight="1" hidden="1">
      <c r="A146" s="154"/>
      <c r="B146" s="2" t="s">
        <v>199</v>
      </c>
      <c r="C146" s="3" t="s">
        <v>198</v>
      </c>
      <c r="D146" s="368">
        <v>0</v>
      </c>
      <c r="E146" s="368">
        <v>0</v>
      </c>
    </row>
    <row r="147" spans="1:5" ht="22.5" customHeight="1" hidden="1">
      <c r="A147" s="154" t="s">
        <v>185</v>
      </c>
      <c r="B147" s="115"/>
      <c r="C147" s="159" t="s">
        <v>184</v>
      </c>
      <c r="D147" s="368">
        <f>D148</f>
        <v>0</v>
      </c>
      <c r="E147" s="368">
        <f>E148</f>
        <v>0</v>
      </c>
    </row>
    <row r="148" spans="1:5" ht="15.75" customHeight="1" hidden="1">
      <c r="A148" s="154"/>
      <c r="B148" s="2" t="s">
        <v>199</v>
      </c>
      <c r="C148" s="3" t="s">
        <v>198</v>
      </c>
      <c r="D148" s="368"/>
      <c r="E148" s="368">
        <v>0</v>
      </c>
    </row>
    <row r="149" spans="1:5" ht="16.5" customHeight="1">
      <c r="A149" s="116" t="s">
        <v>74</v>
      </c>
      <c r="B149" s="2"/>
      <c r="C149" s="141" t="s">
        <v>84</v>
      </c>
      <c r="D149" s="367">
        <f>D153+D155+D157+D159+D150+D161+D163+D165+D167+D169</f>
        <v>4.7</v>
      </c>
      <c r="E149" s="367">
        <f>E153+E155+E157+E159+E150+E161+E163+E165+E167+E169</f>
        <v>4.7</v>
      </c>
    </row>
    <row r="150" spans="1:5" ht="16.5" customHeight="1" hidden="1">
      <c r="A150" s="161" t="s">
        <v>13</v>
      </c>
      <c r="B150" s="2"/>
      <c r="C150" s="138" t="s">
        <v>381</v>
      </c>
      <c r="D150" s="368">
        <f>D151+D152</f>
        <v>0</v>
      </c>
      <c r="E150" s="368">
        <f>E151+E152</f>
        <v>0</v>
      </c>
    </row>
    <row r="151" spans="1:5" ht="42" customHeight="1" hidden="1">
      <c r="A151" s="116"/>
      <c r="B151" s="115" t="s">
        <v>156</v>
      </c>
      <c r="C151" s="138" t="s">
        <v>296</v>
      </c>
      <c r="D151" s="368">
        <v>0</v>
      </c>
      <c r="E151" s="368">
        <f>D151</f>
        <v>0</v>
      </c>
    </row>
    <row r="152" spans="1:5" ht="25.5" customHeight="1" hidden="1">
      <c r="A152" s="116"/>
      <c r="B152" s="115" t="s">
        <v>157</v>
      </c>
      <c r="C152" s="138" t="s">
        <v>366</v>
      </c>
      <c r="D152" s="368">
        <v>0</v>
      </c>
      <c r="E152" s="368">
        <f>D152</f>
        <v>0</v>
      </c>
    </row>
    <row r="153" spans="1:5" ht="38.25" hidden="1">
      <c r="A153" s="115" t="s">
        <v>85</v>
      </c>
      <c r="B153" s="107"/>
      <c r="C153" s="140" t="s">
        <v>86</v>
      </c>
      <c r="D153" s="368">
        <f>D154</f>
        <v>0</v>
      </c>
      <c r="E153" s="368">
        <f>E154</f>
        <v>0</v>
      </c>
    </row>
    <row r="154" spans="1:5" ht="12.75" hidden="1">
      <c r="A154" s="116"/>
      <c r="B154" s="115" t="s">
        <v>308</v>
      </c>
      <c r="C154" s="140" t="s">
        <v>309</v>
      </c>
      <c r="D154" s="368">
        <v>0</v>
      </c>
      <c r="E154" s="368">
        <v>0</v>
      </c>
    </row>
    <row r="155" spans="1:5" ht="12.75" hidden="1">
      <c r="A155" s="115" t="s">
        <v>89</v>
      </c>
      <c r="B155" s="107"/>
      <c r="C155" s="100" t="s">
        <v>155</v>
      </c>
      <c r="D155" s="368">
        <f>D156</f>
        <v>0</v>
      </c>
      <c r="E155" s="368">
        <f>E156</f>
        <v>0</v>
      </c>
    </row>
    <row r="156" spans="1:5" ht="12.75" hidden="1">
      <c r="A156" s="135"/>
      <c r="B156" s="115" t="s">
        <v>158</v>
      </c>
      <c r="C156" s="138" t="s">
        <v>159</v>
      </c>
      <c r="D156" s="368">
        <v>0</v>
      </c>
      <c r="E156" s="368">
        <v>0</v>
      </c>
    </row>
    <row r="157" spans="1:5" ht="26.25" customHeight="1" hidden="1">
      <c r="A157" s="115" t="s">
        <v>90</v>
      </c>
      <c r="B157" s="115"/>
      <c r="C157" s="140" t="s">
        <v>186</v>
      </c>
      <c r="D157" s="368">
        <f>D158</f>
        <v>0</v>
      </c>
      <c r="E157" s="368">
        <f>E158</f>
        <v>0</v>
      </c>
    </row>
    <row r="158" spans="1:5" ht="28.5" customHeight="1" hidden="1">
      <c r="A158" s="116"/>
      <c r="B158" s="115" t="s">
        <v>157</v>
      </c>
      <c r="C158" s="140" t="s">
        <v>366</v>
      </c>
      <c r="D158" s="368"/>
      <c r="E158" s="368"/>
    </row>
    <row r="159" spans="1:5" ht="36" customHeight="1" hidden="1">
      <c r="A159" s="2" t="s">
        <v>91</v>
      </c>
      <c r="B159" s="107"/>
      <c r="C159" s="100" t="s">
        <v>282</v>
      </c>
      <c r="D159" s="368">
        <f>D160</f>
        <v>0</v>
      </c>
      <c r="E159" s="368">
        <f>E160</f>
        <v>0</v>
      </c>
    </row>
    <row r="160" spans="1:5" ht="12.75" hidden="1">
      <c r="A160" s="2"/>
      <c r="B160" s="2" t="s">
        <v>199</v>
      </c>
      <c r="C160" s="100" t="s">
        <v>198</v>
      </c>
      <c r="D160" s="368">
        <v>0</v>
      </c>
      <c r="E160" s="368">
        <v>0</v>
      </c>
    </row>
    <row r="161" spans="1:5" ht="25.5">
      <c r="A161" s="209" t="s">
        <v>434</v>
      </c>
      <c r="B161" s="209"/>
      <c r="C161" s="138" t="s">
        <v>9</v>
      </c>
      <c r="D161" s="368">
        <f>D162</f>
        <v>2.8</v>
      </c>
      <c r="E161" s="368">
        <f>E162</f>
        <v>2.8</v>
      </c>
    </row>
    <row r="162" spans="1:5" ht="25.5">
      <c r="A162" s="209"/>
      <c r="B162" s="115" t="s">
        <v>157</v>
      </c>
      <c r="C162" s="138" t="s">
        <v>366</v>
      </c>
      <c r="D162" s="368">
        <v>2.8</v>
      </c>
      <c r="E162" s="368">
        <v>2.8</v>
      </c>
    </row>
    <row r="163" spans="1:5" ht="25.5" hidden="1">
      <c r="A163" s="209" t="s">
        <v>435</v>
      </c>
      <c r="B163" s="115"/>
      <c r="C163" s="388" t="s">
        <v>626</v>
      </c>
      <c r="D163" s="368">
        <f>D164</f>
        <v>0</v>
      </c>
      <c r="E163" s="368">
        <f>E164</f>
        <v>0</v>
      </c>
    </row>
    <row r="164" spans="1:5" ht="25.5" hidden="1">
      <c r="A164" s="209"/>
      <c r="B164" s="115" t="s">
        <v>157</v>
      </c>
      <c r="C164" s="138" t="s">
        <v>366</v>
      </c>
      <c r="D164" s="368">
        <v>0</v>
      </c>
      <c r="E164" s="368">
        <v>0</v>
      </c>
    </row>
    <row r="165" spans="1:5" ht="51">
      <c r="A165" s="209" t="s">
        <v>436</v>
      </c>
      <c r="B165" s="115"/>
      <c r="C165" s="138" t="s">
        <v>419</v>
      </c>
      <c r="D165" s="368">
        <v>1.9</v>
      </c>
      <c r="E165" s="368">
        <v>1.9</v>
      </c>
    </row>
    <row r="166" spans="1:5" ht="51" hidden="1">
      <c r="A166" s="209"/>
      <c r="B166" s="115" t="s">
        <v>156</v>
      </c>
      <c r="C166" s="138" t="s">
        <v>296</v>
      </c>
      <c r="D166" s="368">
        <v>0</v>
      </c>
      <c r="E166" s="368">
        <v>0</v>
      </c>
    </row>
    <row r="167" spans="1:5" ht="25.5" hidden="1">
      <c r="A167" s="209" t="s">
        <v>492</v>
      </c>
      <c r="B167" s="2"/>
      <c r="C167" s="3" t="s">
        <v>491</v>
      </c>
      <c r="D167" s="368">
        <f>D168</f>
        <v>0</v>
      </c>
      <c r="E167" s="368">
        <f>E168</f>
        <v>0</v>
      </c>
    </row>
    <row r="168" spans="1:5" ht="12.75" hidden="1">
      <c r="A168" s="107"/>
      <c r="B168" s="2" t="s">
        <v>199</v>
      </c>
      <c r="C168" s="3" t="s">
        <v>198</v>
      </c>
      <c r="D168" s="368">
        <v>0</v>
      </c>
      <c r="E168" s="368">
        <v>0</v>
      </c>
    </row>
    <row r="169" spans="1:5" ht="51" hidden="1">
      <c r="A169" s="209" t="s">
        <v>506</v>
      </c>
      <c r="B169" s="2"/>
      <c r="C169" s="235" t="s">
        <v>456</v>
      </c>
      <c r="D169" s="368">
        <f>D170</f>
        <v>0</v>
      </c>
      <c r="E169" s="368">
        <f>E170</f>
        <v>0</v>
      </c>
    </row>
    <row r="170" spans="1:5" ht="12.75" hidden="1">
      <c r="A170" s="209"/>
      <c r="B170" s="2" t="s">
        <v>199</v>
      </c>
      <c r="C170" s="3" t="s">
        <v>198</v>
      </c>
      <c r="D170" s="368">
        <v>0</v>
      </c>
      <c r="E170" s="368">
        <v>0</v>
      </c>
    </row>
    <row r="171" spans="1:5" ht="17.25" customHeight="1">
      <c r="A171" s="16"/>
      <c r="B171" s="16"/>
      <c r="C171" s="142" t="s">
        <v>174</v>
      </c>
      <c r="D171" s="367">
        <f>D9+D16+D41+D68+D149+D122+D64+D26</f>
        <v>4.7</v>
      </c>
      <c r="E171" s="367">
        <f>E9+E16+E41+E68+E149+E122+E64+E26</f>
        <v>4.7</v>
      </c>
    </row>
    <row r="173" spans="4:5" ht="12.75" hidden="1">
      <c r="D173" s="374">
        <f>'[1]3'!D72-4!D171</f>
        <v>92784.34</v>
      </c>
      <c r="E173" s="374">
        <f>'[1]3'!E72-4!E171</f>
        <v>95598.31</v>
      </c>
    </row>
    <row r="174" spans="4:5" ht="12.75" hidden="1">
      <c r="D174" s="374">
        <f>D160+D146+D134+D119+D113+D107+D105</f>
        <v>0</v>
      </c>
      <c r="E174" s="374">
        <f>E160+E146+E134+E119+E113+E107+E105</f>
        <v>0</v>
      </c>
    </row>
    <row r="175" ht="12.75" hidden="1"/>
    <row r="176" ht="12.75" hidden="1"/>
    <row r="177" spans="4:5" ht="12.75" hidden="1">
      <c r="D177" s="374">
        <f>D171-D149</f>
        <v>0</v>
      </c>
      <c r="E177" s="374">
        <f>E171-E149</f>
        <v>0</v>
      </c>
    </row>
    <row r="178" ht="12.75" hidden="1"/>
    <row r="179" ht="12.75" hidden="1"/>
    <row r="180" spans="4:5" ht="12.75" hidden="1">
      <c r="D180" s="374">
        <f>D171-D149</f>
        <v>0</v>
      </c>
      <c r="E180" s="374">
        <f>E171-E149</f>
        <v>0</v>
      </c>
    </row>
    <row r="181" spans="3:5" ht="12.75" hidden="1">
      <c r="C181" s="21"/>
      <c r="D181" s="374">
        <f>D180*100/D171</f>
        <v>0</v>
      </c>
      <c r="E181" s="374">
        <f>E180*100/E171</f>
        <v>0</v>
      </c>
    </row>
    <row r="182" ht="12.75" hidden="1">
      <c r="C182" s="21"/>
    </row>
    <row r="183" spans="3:5" ht="12.75" hidden="1">
      <c r="C183" s="21"/>
      <c r="D183" s="374">
        <f>D171-D166-D164-D162-D100-D102</f>
        <v>1.9</v>
      </c>
      <c r="E183" s="374">
        <f>E171-E166-E164-E162-E100-E102</f>
        <v>1.9</v>
      </c>
    </row>
    <row r="184" ht="12.75" hidden="1">
      <c r="C184" s="21"/>
    </row>
    <row r="185" spans="3:5" ht="12.75" hidden="1">
      <c r="C185" s="21" t="s">
        <v>462</v>
      </c>
      <c r="D185" s="374">
        <f>D183*2.5%</f>
        <v>0.05</v>
      </c>
      <c r="E185" s="374">
        <f>E183*5%</f>
        <v>0.1</v>
      </c>
    </row>
    <row r="186" spans="3:5" ht="12.75" hidden="1">
      <c r="C186" s="21" t="s">
        <v>461</v>
      </c>
      <c r="D186" s="374">
        <f>'[1]3'!D72</f>
        <v>92789.04</v>
      </c>
      <c r="E186" s="374">
        <f>'[1]3'!E72</f>
        <v>95603.01</v>
      </c>
    </row>
    <row r="187" spans="3:5" ht="12.75" hidden="1">
      <c r="C187" s="21"/>
      <c r="D187" s="374">
        <f>D186-D171</f>
        <v>92784.34</v>
      </c>
      <c r="E187" s="374">
        <f>E186-E171</f>
        <v>95598.31</v>
      </c>
    </row>
    <row r="188" ht="12.75" hidden="1"/>
    <row r="189" spans="4:5" ht="12.75" hidden="1">
      <c r="D189" s="374">
        <f>D171-D149</f>
        <v>0</v>
      </c>
      <c r="E189" s="374">
        <f>E171-E149</f>
        <v>0</v>
      </c>
    </row>
    <row r="190" spans="4:5" ht="12.75" hidden="1">
      <c r="D190" s="374">
        <f>D189*100/D171</f>
        <v>0</v>
      </c>
      <c r="E190" s="374">
        <f>E189*100/E171</f>
        <v>0</v>
      </c>
    </row>
    <row r="191" ht="12.75" hidden="1"/>
    <row r="192" spans="4:5" ht="12.75" hidden="1">
      <c r="D192" s="374">
        <f>D149*100/D171</f>
        <v>100</v>
      </c>
      <c r="E192" s="374">
        <f>E149*100/E171</f>
        <v>100</v>
      </c>
    </row>
    <row r="193" ht="12.75" hidden="1"/>
    <row r="194" spans="4:5" ht="12.75" hidden="1">
      <c r="D194" s="374">
        <f>D186-D185-D171</f>
        <v>92784.29</v>
      </c>
      <c r="E194" s="374">
        <f>E186-E185-E171</f>
        <v>95598.21</v>
      </c>
    </row>
    <row r="195" ht="12.75" hidden="1"/>
    <row r="196" spans="4:5" ht="12.75" hidden="1">
      <c r="D196" s="374">
        <f>D185+D194</f>
        <v>92784.34</v>
      </c>
      <c r="E196" s="374">
        <f>E185+E194</f>
        <v>95598.31</v>
      </c>
    </row>
    <row r="197" ht="12.75" hidden="1"/>
    <row r="198" spans="4:5" ht="12.75" hidden="1">
      <c r="D198" s="374">
        <v>90000</v>
      </c>
      <c r="E198" s="374">
        <v>88000</v>
      </c>
    </row>
    <row r="199" ht="12.75" hidden="1"/>
    <row r="200" spans="4:5" ht="12.75" hidden="1">
      <c r="D200" s="374">
        <f>D198-D171</f>
        <v>89995.3</v>
      </c>
      <c r="E200" s="374">
        <f>E198-E171</f>
        <v>87995.3</v>
      </c>
    </row>
  </sheetData>
  <sheetProtection/>
  <autoFilter ref="A7:J283"/>
  <mergeCells count="4">
    <mergeCell ref="C1:E1"/>
    <mergeCell ref="C2:E2"/>
    <mergeCell ref="C3:E3"/>
    <mergeCell ref="A5:E6"/>
  </mergeCells>
  <hyperlinks>
    <hyperlink ref="C133" r:id="rId1" display="consultantplus://offline/ref=EF284B6EF64E3C15A4B21E4A1E6C55046559B6FB4DAF5006A2E7D43B6FB6E958215531EBD8362431m3A9M"/>
    <hyperlink ref="C135" r:id="rId2" display="consultantplus://offline/ref=EF284B6EF64E3C15A4B21E4A1E6C55046559B6FB4DAF5006A2E7D43B6FB6E958215531EBD8362431m3A9M"/>
  </hyperlinks>
  <printOptions/>
  <pageMargins left="0.65" right="0.1968503937007874" top="0.38" bottom="0.17" header="0.37" footer="0.5118110236220472"/>
  <pageSetup horizontalDpi="600" verticalDpi="600" orientation="portrait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T370"/>
  <sheetViews>
    <sheetView zoomScalePageLayoutView="0" workbookViewId="0" topLeftCell="A1">
      <selection activeCell="U15" sqref="U15"/>
    </sheetView>
  </sheetViews>
  <sheetFormatPr defaultColWidth="9.140625" defaultRowHeight="12.75"/>
  <cols>
    <col min="1" max="1" width="6.57421875" style="7" customWidth="1"/>
    <col min="2" max="2" width="6.28125" style="7" customWidth="1"/>
    <col min="3" max="3" width="14.7109375" style="252" customWidth="1"/>
    <col min="4" max="4" width="5.7109375" style="252" customWidth="1"/>
    <col min="5" max="5" width="51.57421875" style="252" customWidth="1"/>
    <col min="6" max="6" width="12.57421875" style="380" customWidth="1"/>
    <col min="7" max="7" width="9.140625" style="61" hidden="1" customWidth="1"/>
    <col min="8" max="9" width="9.140625" style="7" hidden="1" customWidth="1"/>
    <col min="10" max="10" width="9.140625" style="7" customWidth="1"/>
    <col min="11" max="12" width="0" style="7" hidden="1" customWidth="1"/>
    <col min="13" max="20" width="0" style="22" hidden="1" customWidth="1"/>
    <col min="21" max="16384" width="9.140625" style="22" customWidth="1"/>
  </cols>
  <sheetData>
    <row r="1" spans="2:6" ht="12.75">
      <c r="B1" s="6"/>
      <c r="C1" s="263"/>
      <c r="D1" s="263"/>
      <c r="E1" s="471" t="s">
        <v>664</v>
      </c>
      <c r="F1" s="471"/>
    </row>
    <row r="2" spans="2:6" ht="12.75">
      <c r="B2" s="6"/>
      <c r="C2" s="263"/>
      <c r="D2" s="263"/>
      <c r="E2" s="471" t="s">
        <v>705</v>
      </c>
      <c r="F2" s="471"/>
    </row>
    <row r="3" spans="2:7" ht="12.75">
      <c r="B3" s="6"/>
      <c r="C3" s="263"/>
      <c r="D3" s="263"/>
      <c r="E3" s="466" t="s">
        <v>700</v>
      </c>
      <c r="F3" s="467"/>
      <c r="G3" s="467"/>
    </row>
    <row r="4" spans="2:6" ht="12.75">
      <c r="B4" s="6"/>
      <c r="C4" s="263"/>
      <c r="D4" s="263"/>
      <c r="E4" s="317"/>
      <c r="F4" s="378"/>
    </row>
    <row r="5" spans="2:6" ht="9.75" customHeight="1">
      <c r="B5" s="470" t="s">
        <v>691</v>
      </c>
      <c r="C5" s="470"/>
      <c r="D5" s="470"/>
      <c r="E5" s="470"/>
      <c r="F5" s="470"/>
    </row>
    <row r="6" spans="2:6" ht="11.25" customHeight="1">
      <c r="B6" s="470"/>
      <c r="C6" s="470"/>
      <c r="D6" s="470"/>
      <c r="E6" s="470"/>
      <c r="F6" s="470"/>
    </row>
    <row r="7" spans="1:6" ht="25.5">
      <c r="A7" s="107" t="s">
        <v>148</v>
      </c>
      <c r="B7" s="2" t="s">
        <v>149</v>
      </c>
      <c r="C7" s="244" t="s">
        <v>150</v>
      </c>
      <c r="D7" s="244" t="s">
        <v>151</v>
      </c>
      <c r="E7" s="265" t="s">
        <v>136</v>
      </c>
      <c r="F7" s="366" t="s">
        <v>175</v>
      </c>
    </row>
    <row r="8" spans="1:6" ht="12.75">
      <c r="A8" s="130">
        <v>1</v>
      </c>
      <c r="B8" s="11" t="s">
        <v>138</v>
      </c>
      <c r="C8" s="266" t="s">
        <v>139</v>
      </c>
      <c r="D8" s="266" t="s">
        <v>209</v>
      </c>
      <c r="E8" s="267">
        <v>5</v>
      </c>
      <c r="F8" s="230">
        <v>6</v>
      </c>
    </row>
    <row r="9" spans="1:6" ht="15">
      <c r="A9" s="108">
        <v>507</v>
      </c>
      <c r="B9" s="90"/>
      <c r="C9" s="318"/>
      <c r="D9" s="318"/>
      <c r="E9" s="319" t="s">
        <v>99</v>
      </c>
      <c r="F9" s="379">
        <f>F10+F109+F115+F144+F190+F286+F291+F311+F325+F306+F343</f>
        <v>-19150.11</v>
      </c>
    </row>
    <row r="10" spans="1:6" ht="12.75">
      <c r="A10" s="107"/>
      <c r="B10" s="13" t="s">
        <v>190</v>
      </c>
      <c r="C10" s="268"/>
      <c r="D10" s="268"/>
      <c r="E10" s="286" t="s">
        <v>191</v>
      </c>
      <c r="F10" s="367">
        <f>F11+F16+F72+F77</f>
        <v>-3786.73</v>
      </c>
    </row>
    <row r="11" spans="1:11" ht="38.25">
      <c r="A11" s="107"/>
      <c r="B11" s="2" t="s">
        <v>192</v>
      </c>
      <c r="C11" s="244"/>
      <c r="D11" s="244"/>
      <c r="E11" s="270" t="s">
        <v>195</v>
      </c>
      <c r="F11" s="368">
        <f>F12</f>
        <v>-30.69</v>
      </c>
      <c r="K11" s="216">
        <f>F11+F16</f>
        <v>-42.85</v>
      </c>
    </row>
    <row r="12" spans="1:6" ht="38.25">
      <c r="A12" s="107"/>
      <c r="B12" s="2"/>
      <c r="C12" s="247" t="s">
        <v>377</v>
      </c>
      <c r="D12" s="247"/>
      <c r="E12" s="275" t="s">
        <v>477</v>
      </c>
      <c r="F12" s="368">
        <f>F13</f>
        <v>-30.69</v>
      </c>
    </row>
    <row r="13" spans="1:6" ht="25.5">
      <c r="A13" s="107"/>
      <c r="B13" s="2"/>
      <c r="C13" s="247" t="s">
        <v>60</v>
      </c>
      <c r="D13" s="247"/>
      <c r="E13" s="275" t="s">
        <v>61</v>
      </c>
      <c r="F13" s="368">
        <f>F14</f>
        <v>-30.69</v>
      </c>
    </row>
    <row r="14" spans="1:6" ht="12.75">
      <c r="A14" s="107"/>
      <c r="B14" s="2"/>
      <c r="C14" s="247" t="s">
        <v>62</v>
      </c>
      <c r="D14" s="246"/>
      <c r="E14" s="275" t="s">
        <v>63</v>
      </c>
      <c r="F14" s="368">
        <f>F15</f>
        <v>-30.69</v>
      </c>
    </row>
    <row r="15" spans="1:16" ht="63.75">
      <c r="A15" s="107"/>
      <c r="B15" s="2"/>
      <c r="C15" s="247"/>
      <c r="D15" s="247" t="s">
        <v>156</v>
      </c>
      <c r="E15" s="275" t="s">
        <v>296</v>
      </c>
      <c r="F15" s="368">
        <f>3!D151</f>
        <v>-30.69</v>
      </c>
      <c r="J15" s="10"/>
      <c r="L15" s="216">
        <f>F15+F23+F25+F31+F50+F57+F59+F102+F104+F347</f>
        <v>-160.75</v>
      </c>
      <c r="M15" s="22">
        <v>12442.115</v>
      </c>
      <c r="N15" s="222">
        <f>M15-L15</f>
        <v>12602.87</v>
      </c>
      <c r="P15" s="258">
        <f>F15+F26</f>
        <v>-20.05</v>
      </c>
    </row>
    <row r="16" spans="1:6" ht="51">
      <c r="A16" s="107"/>
      <c r="B16" s="2" t="s">
        <v>196</v>
      </c>
      <c r="C16" s="244"/>
      <c r="D16" s="244"/>
      <c r="E16" s="270" t="s">
        <v>197</v>
      </c>
      <c r="F16" s="368">
        <f>F17+F56+F50</f>
        <v>-12.16</v>
      </c>
    </row>
    <row r="17" spans="1:6" ht="25.5">
      <c r="A17" s="107"/>
      <c r="B17" s="2"/>
      <c r="C17" s="247" t="s">
        <v>377</v>
      </c>
      <c r="D17" s="247"/>
      <c r="E17" s="275" t="s">
        <v>477</v>
      </c>
      <c r="F17" s="368">
        <f>F18+F21+F24+F31</f>
        <v>-14.36</v>
      </c>
    </row>
    <row r="18" spans="1:6" ht="25.5" hidden="1">
      <c r="A18" s="107"/>
      <c r="B18" s="2"/>
      <c r="C18" s="247" t="s">
        <v>378</v>
      </c>
      <c r="D18" s="247"/>
      <c r="E18" s="275" t="s">
        <v>379</v>
      </c>
      <c r="F18" s="368">
        <f>F19</f>
        <v>0</v>
      </c>
    </row>
    <row r="19" spans="1:6" ht="25.5" hidden="1">
      <c r="A19" s="107"/>
      <c r="B19" s="2"/>
      <c r="C19" s="247" t="s">
        <v>380</v>
      </c>
      <c r="D19" s="247"/>
      <c r="E19" s="275" t="s">
        <v>381</v>
      </c>
      <c r="F19" s="368">
        <f>F20</f>
        <v>0</v>
      </c>
    </row>
    <row r="20" spans="1:6" ht="25.5" hidden="1">
      <c r="A20" s="107"/>
      <c r="B20" s="2"/>
      <c r="C20" s="247"/>
      <c r="D20" s="247" t="s">
        <v>157</v>
      </c>
      <c r="E20" s="275" t="s">
        <v>366</v>
      </c>
      <c r="F20" s="368"/>
    </row>
    <row r="21" spans="1:6" ht="25.5" hidden="1">
      <c r="A21" s="107"/>
      <c r="B21" s="2"/>
      <c r="C21" s="247" t="s">
        <v>382</v>
      </c>
      <c r="D21" s="247"/>
      <c r="E21" s="275" t="s">
        <v>383</v>
      </c>
      <c r="F21" s="368">
        <f>F22</f>
        <v>0</v>
      </c>
    </row>
    <row r="22" spans="1:6" ht="25.5" hidden="1">
      <c r="A22" s="107"/>
      <c r="B22" s="2"/>
      <c r="C22" s="247" t="s">
        <v>384</v>
      </c>
      <c r="D22" s="247"/>
      <c r="E22" s="275" t="s">
        <v>381</v>
      </c>
      <c r="F22" s="368">
        <f>F23</f>
        <v>0</v>
      </c>
    </row>
    <row r="23" spans="1:6" ht="25.5" hidden="1">
      <c r="A23" s="107"/>
      <c r="B23" s="2"/>
      <c r="C23" s="247"/>
      <c r="D23" s="247" t="s">
        <v>157</v>
      </c>
      <c r="E23" s="275" t="s">
        <v>366</v>
      </c>
      <c r="F23" s="368">
        <f>3!D127</f>
        <v>0</v>
      </c>
    </row>
    <row r="24" spans="1:6" ht="25.5">
      <c r="A24" s="107"/>
      <c r="B24" s="2"/>
      <c r="C24" s="247" t="s">
        <v>60</v>
      </c>
      <c r="D24" s="247"/>
      <c r="E24" s="275" t="s">
        <v>61</v>
      </c>
      <c r="F24" s="368">
        <f>F25+F29</f>
        <v>-14.36</v>
      </c>
    </row>
    <row r="25" spans="1:6" ht="25.5">
      <c r="A25" s="107"/>
      <c r="B25" s="2"/>
      <c r="C25" s="247" t="s">
        <v>64</v>
      </c>
      <c r="D25" s="247"/>
      <c r="E25" s="275" t="s">
        <v>381</v>
      </c>
      <c r="F25" s="368">
        <f>F26+F27+F28</f>
        <v>-14.36</v>
      </c>
    </row>
    <row r="26" spans="1:6" ht="51">
      <c r="A26" s="107"/>
      <c r="B26" s="2"/>
      <c r="C26" s="247"/>
      <c r="D26" s="247" t="s">
        <v>156</v>
      </c>
      <c r="E26" s="275" t="s">
        <v>296</v>
      </c>
      <c r="F26" s="368">
        <f>3!D153</f>
        <v>10.64</v>
      </c>
    </row>
    <row r="27" spans="1:8" ht="25.5">
      <c r="A27" s="107"/>
      <c r="B27" s="2"/>
      <c r="C27" s="247"/>
      <c r="D27" s="247" t="s">
        <v>157</v>
      </c>
      <c r="E27" s="275" t="s">
        <v>366</v>
      </c>
      <c r="F27" s="368">
        <f>3!D154</f>
        <v>-25</v>
      </c>
      <c r="H27" s="216">
        <f>F12+F26</f>
        <v>-20.05</v>
      </c>
    </row>
    <row r="28" spans="1:6" ht="12.75" hidden="1">
      <c r="A28" s="107"/>
      <c r="B28" s="2"/>
      <c r="C28" s="247"/>
      <c r="D28" s="247" t="s">
        <v>158</v>
      </c>
      <c r="E28" s="275" t="s">
        <v>159</v>
      </c>
      <c r="F28" s="368">
        <f>3!D155</f>
        <v>0</v>
      </c>
    </row>
    <row r="29" spans="1:8" ht="25.5" hidden="1">
      <c r="A29" s="107"/>
      <c r="B29" s="2"/>
      <c r="C29" s="247" t="s">
        <v>433</v>
      </c>
      <c r="D29" s="246"/>
      <c r="E29" s="275" t="s">
        <v>127</v>
      </c>
      <c r="F29" s="368">
        <f>F30</f>
        <v>0</v>
      </c>
      <c r="H29" s="216">
        <f>F11+F22+F25+F31+F50+F56+F102+F104+F347</f>
        <v>-158.55</v>
      </c>
    </row>
    <row r="30" spans="1:6" ht="25.5" hidden="1">
      <c r="A30" s="107"/>
      <c r="B30" s="2"/>
      <c r="C30" s="247"/>
      <c r="D30" s="247" t="s">
        <v>157</v>
      </c>
      <c r="E30" s="275" t="s">
        <v>366</v>
      </c>
      <c r="F30" s="368">
        <f>3!D157</f>
        <v>0</v>
      </c>
    </row>
    <row r="31" spans="1:6" ht="25.5" hidden="1">
      <c r="A31" s="107"/>
      <c r="B31" s="2"/>
      <c r="C31" s="247" t="s">
        <v>67</v>
      </c>
      <c r="D31" s="247"/>
      <c r="E31" s="275" t="s">
        <v>68</v>
      </c>
      <c r="F31" s="368">
        <f>F32+F34+F36+F38+F40+F42+F44+F46+F48</f>
        <v>0</v>
      </c>
    </row>
    <row r="32" spans="1:6" ht="36.75" customHeight="1" hidden="1">
      <c r="A32" s="107"/>
      <c r="B32" s="2"/>
      <c r="C32" s="244" t="s">
        <v>69</v>
      </c>
      <c r="D32" s="246"/>
      <c r="E32" s="270" t="s">
        <v>193</v>
      </c>
      <c r="F32" s="368">
        <f>F33</f>
        <v>0</v>
      </c>
    </row>
    <row r="33" spans="1:6" ht="12.75" hidden="1">
      <c r="A33" s="107"/>
      <c r="B33" s="2"/>
      <c r="C33" s="244"/>
      <c r="D33" s="244" t="s">
        <v>199</v>
      </c>
      <c r="E33" s="245" t="s">
        <v>198</v>
      </c>
      <c r="F33" s="368">
        <f>3!D162</f>
        <v>0</v>
      </c>
    </row>
    <row r="34" spans="1:6" ht="25.5" hidden="1">
      <c r="A34" s="107"/>
      <c r="B34" s="2"/>
      <c r="C34" s="244" t="s">
        <v>70</v>
      </c>
      <c r="D34" s="244"/>
      <c r="E34" s="270" t="s">
        <v>278</v>
      </c>
      <c r="F34" s="368">
        <f>F35</f>
        <v>0</v>
      </c>
    </row>
    <row r="35" spans="1:6" ht="12.75" hidden="1">
      <c r="A35" s="107"/>
      <c r="B35" s="2"/>
      <c r="C35" s="244"/>
      <c r="D35" s="244" t="s">
        <v>199</v>
      </c>
      <c r="E35" s="245" t="s">
        <v>198</v>
      </c>
      <c r="F35" s="368">
        <f>3!D164</f>
        <v>0</v>
      </c>
    </row>
    <row r="36" spans="1:6" ht="25.5" hidden="1">
      <c r="A36" s="107"/>
      <c r="B36" s="2"/>
      <c r="C36" s="244" t="s">
        <v>71</v>
      </c>
      <c r="D36" s="244"/>
      <c r="E36" s="270" t="s">
        <v>279</v>
      </c>
      <c r="F36" s="368">
        <f>F37</f>
        <v>0</v>
      </c>
    </row>
    <row r="37" spans="1:6" ht="12.75" hidden="1">
      <c r="A37" s="107"/>
      <c r="B37" s="2"/>
      <c r="C37" s="244"/>
      <c r="D37" s="244" t="s">
        <v>199</v>
      </c>
      <c r="E37" s="245" t="s">
        <v>198</v>
      </c>
      <c r="F37" s="368">
        <f>3!D166</f>
        <v>0</v>
      </c>
    </row>
    <row r="38" spans="1:6" ht="38.25" hidden="1">
      <c r="A38" s="107"/>
      <c r="B38" s="2"/>
      <c r="C38" s="244" t="s">
        <v>72</v>
      </c>
      <c r="D38" s="244"/>
      <c r="E38" s="270" t="s">
        <v>277</v>
      </c>
      <c r="F38" s="368">
        <f>F39</f>
        <v>0</v>
      </c>
    </row>
    <row r="39" spans="1:6" ht="12.75" hidden="1">
      <c r="A39" s="107"/>
      <c r="B39" s="2"/>
      <c r="C39" s="244"/>
      <c r="D39" s="244" t="s">
        <v>199</v>
      </c>
      <c r="E39" s="245" t="s">
        <v>198</v>
      </c>
      <c r="F39" s="368">
        <f>3!D168</f>
        <v>0</v>
      </c>
    </row>
    <row r="40" spans="1:6" ht="38.25" hidden="1">
      <c r="A40" s="107"/>
      <c r="B40" s="2"/>
      <c r="C40" s="244" t="s">
        <v>73</v>
      </c>
      <c r="D40" s="244"/>
      <c r="E40" s="270" t="s">
        <v>281</v>
      </c>
      <c r="F40" s="368">
        <f>F41</f>
        <v>0</v>
      </c>
    </row>
    <row r="41" spans="1:6" ht="12.75" hidden="1">
      <c r="A41" s="107"/>
      <c r="B41" s="2"/>
      <c r="C41" s="244"/>
      <c r="D41" s="244" t="s">
        <v>199</v>
      </c>
      <c r="E41" s="245" t="s">
        <v>198</v>
      </c>
      <c r="F41" s="368">
        <f>3!D170</f>
        <v>0</v>
      </c>
    </row>
    <row r="42" spans="1:7" s="349" customFormat="1" ht="25.5" hidden="1">
      <c r="A42" s="237"/>
      <c r="B42" s="233"/>
      <c r="C42" s="243" t="s">
        <v>253</v>
      </c>
      <c r="D42" s="244"/>
      <c r="E42" s="240" t="s">
        <v>254</v>
      </c>
      <c r="F42" s="368">
        <f>F43</f>
        <v>0</v>
      </c>
      <c r="G42" s="348"/>
    </row>
    <row r="43" spans="1:7" s="349" customFormat="1" ht="12.75" hidden="1">
      <c r="A43" s="237"/>
      <c r="B43" s="233"/>
      <c r="C43" s="244"/>
      <c r="D43" s="244" t="s">
        <v>199</v>
      </c>
      <c r="E43" s="245" t="s">
        <v>198</v>
      </c>
      <c r="F43" s="368"/>
      <c r="G43" s="348"/>
    </row>
    <row r="44" spans="1:7" s="349" customFormat="1" ht="25.5" hidden="1">
      <c r="A44" s="237"/>
      <c r="B44" s="233"/>
      <c r="C44" s="243" t="s">
        <v>255</v>
      </c>
      <c r="D44" s="244"/>
      <c r="E44" s="240" t="s">
        <v>256</v>
      </c>
      <c r="F44" s="368">
        <f>F45</f>
        <v>0</v>
      </c>
      <c r="G44" s="348"/>
    </row>
    <row r="45" spans="1:7" s="349" customFormat="1" ht="12.75" hidden="1">
      <c r="A45" s="237"/>
      <c r="B45" s="233"/>
      <c r="C45" s="244"/>
      <c r="D45" s="244" t="s">
        <v>199</v>
      </c>
      <c r="E45" s="245" t="s">
        <v>198</v>
      </c>
      <c r="F45" s="368"/>
      <c r="G45" s="348"/>
    </row>
    <row r="46" spans="1:7" s="349" customFormat="1" ht="38.25" hidden="1">
      <c r="A46" s="237"/>
      <c r="B46" s="233"/>
      <c r="C46" s="243" t="s">
        <v>23</v>
      </c>
      <c r="D46" s="244"/>
      <c r="E46" s="245" t="s">
        <v>24</v>
      </c>
      <c r="F46" s="368">
        <f>F47</f>
        <v>0</v>
      </c>
      <c r="G46" s="348"/>
    </row>
    <row r="47" spans="1:7" s="349" customFormat="1" ht="12.75" hidden="1">
      <c r="A47" s="237"/>
      <c r="B47" s="233"/>
      <c r="C47" s="244"/>
      <c r="D47" s="244" t="s">
        <v>199</v>
      </c>
      <c r="E47" s="245" t="s">
        <v>198</v>
      </c>
      <c r="F47" s="368"/>
      <c r="G47" s="348"/>
    </row>
    <row r="48" spans="1:6" ht="12.75" hidden="1">
      <c r="A48" s="237"/>
      <c r="B48" s="233"/>
      <c r="C48" s="244"/>
      <c r="D48" s="244"/>
      <c r="E48" s="245"/>
      <c r="F48" s="368">
        <f>F49</f>
        <v>0</v>
      </c>
    </row>
    <row r="49" spans="1:6" ht="12.75" hidden="1">
      <c r="A49" s="107"/>
      <c r="B49" s="2"/>
      <c r="C49" s="244"/>
      <c r="D49" s="244" t="s">
        <v>199</v>
      </c>
      <c r="E49" s="245" t="s">
        <v>198</v>
      </c>
      <c r="F49" s="368">
        <f>3!D178</f>
        <v>0</v>
      </c>
    </row>
    <row r="50" spans="1:6" ht="25.5" hidden="1">
      <c r="A50" s="107"/>
      <c r="B50" s="2"/>
      <c r="C50" s="243" t="s">
        <v>416</v>
      </c>
      <c r="D50" s="244"/>
      <c r="E50" s="245" t="s">
        <v>476</v>
      </c>
      <c r="F50" s="368">
        <f>F51</f>
        <v>0</v>
      </c>
    </row>
    <row r="51" spans="1:6" ht="25.5" hidden="1">
      <c r="A51" s="107"/>
      <c r="B51" s="2"/>
      <c r="C51" s="243" t="s">
        <v>54</v>
      </c>
      <c r="D51" s="247"/>
      <c r="E51" s="238" t="s">
        <v>68</v>
      </c>
      <c r="F51" s="368">
        <f>F52+F54</f>
        <v>0</v>
      </c>
    </row>
    <row r="52" spans="1:6" ht="25.5" hidden="1">
      <c r="A52" s="107"/>
      <c r="B52" s="2"/>
      <c r="C52" s="243" t="s">
        <v>55</v>
      </c>
      <c r="D52" s="247"/>
      <c r="E52" s="240" t="s">
        <v>404</v>
      </c>
      <c r="F52" s="368">
        <f>F53</f>
        <v>0</v>
      </c>
    </row>
    <row r="53" spans="1:6" ht="12.75" hidden="1">
      <c r="A53" s="107"/>
      <c r="B53" s="2"/>
      <c r="C53" s="243"/>
      <c r="D53" s="244" t="s">
        <v>199</v>
      </c>
      <c r="E53" s="245" t="s">
        <v>198</v>
      </c>
      <c r="F53" s="368"/>
    </row>
    <row r="54" spans="1:6" ht="25.5" hidden="1">
      <c r="A54" s="107"/>
      <c r="B54" s="2"/>
      <c r="C54" s="243" t="s">
        <v>185</v>
      </c>
      <c r="D54" s="247"/>
      <c r="E54" s="240" t="s">
        <v>184</v>
      </c>
      <c r="F54" s="368">
        <f>F55</f>
        <v>0</v>
      </c>
    </row>
    <row r="55" spans="1:6" ht="12.75" hidden="1">
      <c r="A55" s="107"/>
      <c r="B55" s="2"/>
      <c r="C55" s="243"/>
      <c r="D55" s="244" t="s">
        <v>199</v>
      </c>
      <c r="E55" s="245" t="s">
        <v>198</v>
      </c>
      <c r="F55" s="368"/>
    </row>
    <row r="56" spans="1:6" ht="13.5" customHeight="1">
      <c r="A56" s="107"/>
      <c r="B56" s="2"/>
      <c r="C56" s="247" t="s">
        <v>74</v>
      </c>
      <c r="D56" s="244"/>
      <c r="E56" s="275" t="s">
        <v>84</v>
      </c>
      <c r="F56" s="368">
        <f>F59+F63+F57+F65+F61</f>
        <v>2.2</v>
      </c>
    </row>
    <row r="57" spans="1:6" ht="25.5" hidden="1">
      <c r="A57" s="107"/>
      <c r="B57" s="2"/>
      <c r="C57" s="292" t="s">
        <v>248</v>
      </c>
      <c r="D57" s="247"/>
      <c r="E57" s="275" t="s">
        <v>249</v>
      </c>
      <c r="F57" s="368">
        <f>F58</f>
        <v>0</v>
      </c>
    </row>
    <row r="58" spans="1:6" ht="12.75" hidden="1">
      <c r="A58" s="107"/>
      <c r="B58" s="2"/>
      <c r="C58" s="283"/>
      <c r="D58" s="247" t="s">
        <v>158</v>
      </c>
      <c r="E58" s="275" t="s">
        <v>159</v>
      </c>
      <c r="F58" s="368">
        <v>0</v>
      </c>
    </row>
    <row r="59" spans="1:6" ht="38.25" hidden="1">
      <c r="A59" s="107"/>
      <c r="B59" s="2"/>
      <c r="C59" s="244" t="s">
        <v>91</v>
      </c>
      <c r="D59" s="246"/>
      <c r="E59" s="270" t="s">
        <v>282</v>
      </c>
      <c r="F59" s="368">
        <f>F60</f>
        <v>0</v>
      </c>
    </row>
    <row r="60" spans="1:6" ht="12.75" hidden="1">
      <c r="A60" s="107"/>
      <c r="B60" s="2"/>
      <c r="C60" s="244"/>
      <c r="D60" s="244" t="s">
        <v>199</v>
      </c>
      <c r="E60" s="245" t="s">
        <v>198</v>
      </c>
      <c r="F60" s="368">
        <f>3!D247</f>
        <v>0</v>
      </c>
    </row>
    <row r="61" spans="1:6" ht="25.5" hidden="1">
      <c r="A61" s="107"/>
      <c r="B61" s="2"/>
      <c r="C61" s="296" t="s">
        <v>492</v>
      </c>
      <c r="D61" s="244"/>
      <c r="E61" s="245" t="s">
        <v>491</v>
      </c>
      <c r="F61" s="368">
        <f>F62</f>
        <v>0</v>
      </c>
    </row>
    <row r="62" spans="1:6" ht="12.75" hidden="1">
      <c r="A62" s="107"/>
      <c r="B62" s="2"/>
      <c r="C62" s="296"/>
      <c r="D62" s="244" t="s">
        <v>199</v>
      </c>
      <c r="E62" s="245" t="s">
        <v>198</v>
      </c>
      <c r="F62" s="368">
        <f>3!D266</f>
        <v>0</v>
      </c>
    </row>
    <row r="63" spans="1:6" ht="25.5">
      <c r="A63" s="107"/>
      <c r="B63" s="2"/>
      <c r="C63" s="296" t="s">
        <v>434</v>
      </c>
      <c r="D63" s="296"/>
      <c r="E63" s="275" t="s">
        <v>9</v>
      </c>
      <c r="F63" s="368">
        <f>F64</f>
        <v>1.3</v>
      </c>
    </row>
    <row r="64" spans="1:6" ht="25.5">
      <c r="A64" s="107"/>
      <c r="B64" s="2"/>
      <c r="C64" s="296"/>
      <c r="D64" s="247" t="s">
        <v>157</v>
      </c>
      <c r="E64" s="275" t="s">
        <v>366</v>
      </c>
      <c r="F64" s="368">
        <f>3!D259</f>
        <v>1.3</v>
      </c>
    </row>
    <row r="65" spans="1:6" ht="54" customHeight="1">
      <c r="A65" s="107"/>
      <c r="B65" s="2"/>
      <c r="C65" s="296" t="s">
        <v>436</v>
      </c>
      <c r="D65" s="247"/>
      <c r="E65" s="275" t="s">
        <v>419</v>
      </c>
      <c r="F65" s="368">
        <f>F67+F66</f>
        <v>0.9</v>
      </c>
    </row>
    <row r="66" spans="1:6" ht="33" customHeight="1">
      <c r="A66" s="107"/>
      <c r="B66" s="2"/>
      <c r="C66" s="296"/>
      <c r="D66" s="247" t="s">
        <v>157</v>
      </c>
      <c r="E66" s="275" t="s">
        <v>366</v>
      </c>
      <c r="F66" s="368">
        <f>3!D263</f>
        <v>-28.04</v>
      </c>
    </row>
    <row r="67" spans="1:6" ht="51">
      <c r="A67" s="107"/>
      <c r="B67" s="2"/>
      <c r="C67" s="296"/>
      <c r="D67" s="247" t="s">
        <v>156</v>
      </c>
      <c r="E67" s="275" t="s">
        <v>296</v>
      </c>
      <c r="F67" s="368">
        <f>3!D264</f>
        <v>28.94</v>
      </c>
    </row>
    <row r="68" spans="1:6" ht="12.75" hidden="1">
      <c r="A68" s="107"/>
      <c r="B68" s="2" t="s">
        <v>440</v>
      </c>
      <c r="C68" s="296"/>
      <c r="D68" s="247"/>
      <c r="E68" s="275" t="s">
        <v>441</v>
      </c>
      <c r="F68" s="368">
        <f>F69</f>
        <v>0</v>
      </c>
    </row>
    <row r="69" spans="1:6" ht="12.75" hidden="1">
      <c r="A69" s="107"/>
      <c r="B69" s="2"/>
      <c r="C69" s="247" t="s">
        <v>74</v>
      </c>
      <c r="D69" s="244"/>
      <c r="E69" s="275" t="s">
        <v>84</v>
      </c>
      <c r="F69" s="368">
        <f>F70</f>
        <v>0</v>
      </c>
    </row>
    <row r="70" spans="1:6" ht="12.75" hidden="1">
      <c r="A70" s="107"/>
      <c r="B70" s="2"/>
      <c r="C70" s="293" t="s">
        <v>450</v>
      </c>
      <c r="D70" s="294"/>
      <c r="E70" s="294" t="s">
        <v>449</v>
      </c>
      <c r="F70" s="368">
        <f>F71</f>
        <v>0</v>
      </c>
    </row>
    <row r="71" spans="1:6" ht="12.75" hidden="1">
      <c r="A71" s="107"/>
      <c r="B71" s="2"/>
      <c r="C71" s="283"/>
      <c r="D71" s="247" t="s">
        <v>158</v>
      </c>
      <c r="E71" s="275" t="s">
        <v>159</v>
      </c>
      <c r="F71" s="368">
        <f>3!D236</f>
        <v>0</v>
      </c>
    </row>
    <row r="72" spans="1:6" ht="12.75">
      <c r="A72" s="107"/>
      <c r="B72" s="2" t="s">
        <v>194</v>
      </c>
      <c r="C72" s="244"/>
      <c r="D72" s="244"/>
      <c r="E72" s="270" t="s">
        <v>170</v>
      </c>
      <c r="F72" s="368">
        <f>F73</f>
        <v>-700</v>
      </c>
    </row>
    <row r="73" spans="1:6" ht="25.5">
      <c r="A73" s="107"/>
      <c r="B73" s="2"/>
      <c r="C73" s="243" t="s">
        <v>416</v>
      </c>
      <c r="D73" s="244"/>
      <c r="E73" s="245" t="s">
        <v>478</v>
      </c>
      <c r="F73" s="368">
        <f>F74</f>
        <v>-700</v>
      </c>
    </row>
    <row r="74" spans="1:6" ht="76.5">
      <c r="A74" s="107"/>
      <c r="B74" s="2"/>
      <c r="C74" s="243" t="s">
        <v>45</v>
      </c>
      <c r="D74" s="244"/>
      <c r="E74" s="289" t="s">
        <v>46</v>
      </c>
      <c r="F74" s="368">
        <f>F75</f>
        <v>-700</v>
      </c>
    </row>
    <row r="75" spans="1:6" ht="12.75">
      <c r="A75" s="107"/>
      <c r="B75" s="2"/>
      <c r="C75" s="243" t="s">
        <v>47</v>
      </c>
      <c r="D75" s="244"/>
      <c r="E75" s="289" t="s">
        <v>93</v>
      </c>
      <c r="F75" s="368">
        <f>F76</f>
        <v>-700</v>
      </c>
    </row>
    <row r="76" spans="1:6" ht="12.75">
      <c r="A76" s="107"/>
      <c r="B76" s="2"/>
      <c r="C76" s="243"/>
      <c r="D76" s="247" t="s">
        <v>158</v>
      </c>
      <c r="E76" s="275" t="s">
        <v>159</v>
      </c>
      <c r="F76" s="368">
        <f>3!D185</f>
        <v>-700</v>
      </c>
    </row>
    <row r="77" spans="1:9" ht="12.75">
      <c r="A77" s="107"/>
      <c r="B77" s="2" t="s">
        <v>206</v>
      </c>
      <c r="C77" s="244"/>
      <c r="D77" s="244"/>
      <c r="E77" s="270" t="s">
        <v>171</v>
      </c>
      <c r="F77" s="368">
        <f>F78+F100+F94+F185</f>
        <v>-3043.88</v>
      </c>
      <c r="G77" s="61">
        <v>6747</v>
      </c>
      <c r="I77" s="10">
        <f>F77-G77</f>
        <v>-9790.88</v>
      </c>
    </row>
    <row r="78" spans="1:6" ht="25.5">
      <c r="A78" s="107"/>
      <c r="B78" s="2"/>
      <c r="C78" s="247" t="s">
        <v>377</v>
      </c>
      <c r="D78" s="247"/>
      <c r="E78" s="275" t="s">
        <v>477</v>
      </c>
      <c r="F78" s="368">
        <f>F79+F89</f>
        <v>-818.88</v>
      </c>
    </row>
    <row r="79" spans="1:6" ht="25.5">
      <c r="A79" s="107"/>
      <c r="B79" s="2"/>
      <c r="C79" s="247" t="s">
        <v>391</v>
      </c>
      <c r="D79" s="247"/>
      <c r="E79" s="275" t="s">
        <v>392</v>
      </c>
      <c r="F79" s="368">
        <f>F80+F84+F86+F82</f>
        <v>-818.88</v>
      </c>
    </row>
    <row r="80" spans="1:6" ht="25.5">
      <c r="A80" s="107"/>
      <c r="B80" s="2"/>
      <c r="C80" s="243" t="s">
        <v>2</v>
      </c>
      <c r="D80" s="247"/>
      <c r="E80" s="240" t="s">
        <v>10</v>
      </c>
      <c r="F80" s="368">
        <f>F81</f>
        <v>-47</v>
      </c>
    </row>
    <row r="81" spans="1:6" ht="25.5">
      <c r="A81" s="107"/>
      <c r="B81" s="2"/>
      <c r="C81" s="247"/>
      <c r="D81" s="247" t="s">
        <v>157</v>
      </c>
      <c r="E81" s="275" t="s">
        <v>366</v>
      </c>
      <c r="F81" s="368">
        <f>3!D137</f>
        <v>-47</v>
      </c>
    </row>
    <row r="82" spans="1:6" ht="25.5">
      <c r="A82" s="107"/>
      <c r="B82" s="2"/>
      <c r="C82" s="247" t="s">
        <v>393</v>
      </c>
      <c r="D82" s="247"/>
      <c r="E82" s="275" t="s">
        <v>394</v>
      </c>
      <c r="F82" s="368">
        <f>F83</f>
        <v>27</v>
      </c>
    </row>
    <row r="83" spans="1:6" ht="25.5">
      <c r="A83" s="107"/>
      <c r="B83" s="2"/>
      <c r="C83" s="247"/>
      <c r="D83" s="247" t="s">
        <v>157</v>
      </c>
      <c r="E83" s="275" t="s">
        <v>366</v>
      </c>
      <c r="F83" s="368">
        <f>3!D139</f>
        <v>27</v>
      </c>
    </row>
    <row r="84" spans="1:6" ht="38.25">
      <c r="A84" s="107"/>
      <c r="B84" s="2"/>
      <c r="C84" s="247" t="s">
        <v>395</v>
      </c>
      <c r="D84" s="247"/>
      <c r="E84" s="275" t="s">
        <v>56</v>
      </c>
      <c r="F84" s="368">
        <f>F85</f>
        <v>-100</v>
      </c>
    </row>
    <row r="85" spans="1:6" ht="25.5">
      <c r="A85" s="107"/>
      <c r="B85" s="2"/>
      <c r="C85" s="247"/>
      <c r="D85" s="247" t="s">
        <v>157</v>
      </c>
      <c r="E85" s="275" t="s">
        <v>366</v>
      </c>
      <c r="F85" s="368">
        <f>3!D141</f>
        <v>-100</v>
      </c>
    </row>
    <row r="86" spans="1:6" ht="12.75">
      <c r="A86" s="107"/>
      <c r="B86" s="2"/>
      <c r="C86" s="247" t="s">
        <v>58</v>
      </c>
      <c r="D86" s="247"/>
      <c r="E86" s="275" t="s">
        <v>59</v>
      </c>
      <c r="F86" s="368">
        <f>F87+F88</f>
        <v>-698.88</v>
      </c>
    </row>
    <row r="87" spans="1:6" ht="25.5">
      <c r="A87" s="107"/>
      <c r="B87" s="2"/>
      <c r="C87" s="247"/>
      <c r="D87" s="247" t="s">
        <v>157</v>
      </c>
      <c r="E87" s="275" t="s">
        <v>366</v>
      </c>
      <c r="F87" s="368">
        <f>3!D145</f>
        <v>-698.88</v>
      </c>
    </row>
    <row r="88" spans="1:6" ht="11.25" customHeight="1" hidden="1">
      <c r="A88" s="107"/>
      <c r="B88" s="2"/>
      <c r="C88" s="247"/>
      <c r="D88" s="247" t="s">
        <v>158</v>
      </c>
      <c r="E88" s="275" t="s">
        <v>159</v>
      </c>
      <c r="F88" s="368">
        <f>3!D146</f>
        <v>0</v>
      </c>
    </row>
    <row r="89" spans="1:6" ht="25.5" hidden="1">
      <c r="A89" s="107"/>
      <c r="B89" s="2"/>
      <c r="C89" s="247" t="s">
        <v>67</v>
      </c>
      <c r="D89" s="247"/>
      <c r="E89" s="275" t="s">
        <v>68</v>
      </c>
      <c r="F89" s="368">
        <f>F90+F92</f>
        <v>0</v>
      </c>
    </row>
    <row r="90" spans="1:6" ht="25.5" hidden="1">
      <c r="A90" s="107"/>
      <c r="B90" s="2"/>
      <c r="C90" s="243" t="s">
        <v>253</v>
      </c>
      <c r="D90" s="244"/>
      <c r="E90" s="240" t="s">
        <v>254</v>
      </c>
      <c r="F90" s="368">
        <f>F91</f>
        <v>0</v>
      </c>
    </row>
    <row r="91" spans="1:6" ht="12.75" hidden="1">
      <c r="A91" s="107"/>
      <c r="B91" s="2"/>
      <c r="C91" s="244"/>
      <c r="D91" s="244" t="s">
        <v>199</v>
      </c>
      <c r="E91" s="245" t="s">
        <v>198</v>
      </c>
      <c r="F91" s="368">
        <f>3!D172</f>
        <v>0</v>
      </c>
    </row>
    <row r="92" spans="1:6" ht="25.5" hidden="1">
      <c r="A92" s="107"/>
      <c r="B92" s="2"/>
      <c r="C92" s="243" t="s">
        <v>255</v>
      </c>
      <c r="D92" s="244"/>
      <c r="E92" s="240" t="s">
        <v>256</v>
      </c>
      <c r="F92" s="368">
        <f>F93</f>
        <v>0</v>
      </c>
    </row>
    <row r="93" spans="1:6" ht="12.75" hidden="1">
      <c r="A93" s="107"/>
      <c r="B93" s="2"/>
      <c r="C93" s="244"/>
      <c r="D93" s="244" t="s">
        <v>199</v>
      </c>
      <c r="E93" s="245" t="s">
        <v>198</v>
      </c>
      <c r="F93" s="368">
        <f>3!D174</f>
        <v>0</v>
      </c>
    </row>
    <row r="94" spans="1:6" ht="25.5" hidden="1">
      <c r="A94" s="107"/>
      <c r="B94" s="2"/>
      <c r="C94" s="247" t="s">
        <v>614</v>
      </c>
      <c r="D94" s="385"/>
      <c r="E94" s="238" t="s">
        <v>615</v>
      </c>
      <c r="F94" s="368">
        <f>F95</f>
        <v>0</v>
      </c>
    </row>
    <row r="95" spans="1:6" ht="25.5" hidden="1">
      <c r="A95" s="107"/>
      <c r="B95" s="2"/>
      <c r="C95" s="247" t="s">
        <v>616</v>
      </c>
      <c r="D95" s="385"/>
      <c r="E95" s="238" t="s">
        <v>617</v>
      </c>
      <c r="F95" s="368">
        <f>F98+F96</f>
        <v>0</v>
      </c>
    </row>
    <row r="96" spans="1:6" ht="51" hidden="1">
      <c r="A96" s="107"/>
      <c r="B96" s="2"/>
      <c r="C96" s="243" t="s">
        <v>622</v>
      </c>
      <c r="D96" s="386"/>
      <c r="E96" s="291" t="s">
        <v>596</v>
      </c>
      <c r="F96" s="368">
        <f>F97</f>
        <v>0</v>
      </c>
    </row>
    <row r="97" spans="1:6" ht="12.75" hidden="1">
      <c r="A97" s="107"/>
      <c r="B97" s="2"/>
      <c r="C97" s="247"/>
      <c r="D97" s="244" t="s">
        <v>199</v>
      </c>
      <c r="E97" s="245" t="s">
        <v>198</v>
      </c>
      <c r="F97" s="368"/>
    </row>
    <row r="98" spans="1:6" ht="51" hidden="1">
      <c r="A98" s="107"/>
      <c r="B98" s="2"/>
      <c r="C98" s="247" t="s">
        <v>620</v>
      </c>
      <c r="D98" s="385"/>
      <c r="E98" s="238" t="s">
        <v>619</v>
      </c>
      <c r="F98" s="368">
        <f>F99</f>
        <v>0</v>
      </c>
    </row>
    <row r="99" spans="1:6" ht="12.75" hidden="1">
      <c r="A99" s="107"/>
      <c r="B99" s="2"/>
      <c r="C99" s="385"/>
      <c r="D99" s="244" t="s">
        <v>199</v>
      </c>
      <c r="E99" s="245" t="s">
        <v>198</v>
      </c>
      <c r="F99" s="368"/>
    </row>
    <row r="100" spans="1:6" ht="15.75" customHeight="1">
      <c r="A100" s="107"/>
      <c r="B100" s="2"/>
      <c r="C100" s="247" t="s">
        <v>74</v>
      </c>
      <c r="D100" s="244"/>
      <c r="E100" s="275" t="s">
        <v>84</v>
      </c>
      <c r="F100" s="368">
        <f>F101+F103+F105+F107</f>
        <v>-2225</v>
      </c>
    </row>
    <row r="101" spans="1:6" ht="12.75">
      <c r="A101" s="107"/>
      <c r="B101" s="2"/>
      <c r="C101" s="247" t="s">
        <v>89</v>
      </c>
      <c r="D101" s="246"/>
      <c r="E101" s="245" t="s">
        <v>155</v>
      </c>
      <c r="F101" s="368">
        <f>F102</f>
        <v>-25</v>
      </c>
    </row>
    <row r="102" spans="1:6" ht="12.75">
      <c r="A102" s="107"/>
      <c r="B102" s="2"/>
      <c r="C102" s="244"/>
      <c r="D102" s="247" t="s">
        <v>158</v>
      </c>
      <c r="E102" s="275" t="s">
        <v>159</v>
      </c>
      <c r="F102" s="368">
        <f>3!D243</f>
        <v>-25</v>
      </c>
    </row>
    <row r="103" spans="1:6" ht="25.5" hidden="1">
      <c r="A103" s="107"/>
      <c r="B103" s="2"/>
      <c r="C103" s="295" t="s">
        <v>588</v>
      </c>
      <c r="D103" s="295"/>
      <c r="E103" s="270" t="s">
        <v>589</v>
      </c>
      <c r="F103" s="368">
        <f>F104</f>
        <v>0</v>
      </c>
    </row>
    <row r="104" spans="1:6" ht="12.75" hidden="1">
      <c r="A104" s="107"/>
      <c r="B104" s="2"/>
      <c r="C104" s="295"/>
      <c r="D104" s="295" t="s">
        <v>590</v>
      </c>
      <c r="E104" s="270" t="s">
        <v>591</v>
      </c>
      <c r="F104" s="368"/>
    </row>
    <row r="105" spans="1:6" ht="51" hidden="1">
      <c r="A105" s="107"/>
      <c r="B105" s="2"/>
      <c r="C105" s="320" t="s">
        <v>506</v>
      </c>
      <c r="D105" s="247"/>
      <c r="E105" s="297" t="s">
        <v>456</v>
      </c>
      <c r="F105" s="368">
        <f>F106</f>
        <v>0</v>
      </c>
    </row>
    <row r="106" spans="1:6" ht="12.75" hidden="1">
      <c r="A106" s="107"/>
      <c r="B106" s="2"/>
      <c r="C106" s="283"/>
      <c r="D106" s="244" t="s">
        <v>199</v>
      </c>
      <c r="E106" s="245" t="s">
        <v>198</v>
      </c>
      <c r="F106" s="368">
        <f>3!D268</f>
        <v>0</v>
      </c>
    </row>
    <row r="107" spans="1:6" ht="27" customHeight="1">
      <c r="A107" s="107"/>
      <c r="B107" s="2"/>
      <c r="C107" s="247" t="s">
        <v>248</v>
      </c>
      <c r="D107" s="244"/>
      <c r="E107" s="245" t="s">
        <v>249</v>
      </c>
      <c r="F107" s="368">
        <f>F108</f>
        <v>-2200</v>
      </c>
    </row>
    <row r="108" spans="1:6" ht="12.75">
      <c r="A108" s="107"/>
      <c r="B108" s="2"/>
      <c r="C108" s="283"/>
      <c r="D108" s="244" t="s">
        <v>158</v>
      </c>
      <c r="E108" s="275" t="s">
        <v>159</v>
      </c>
      <c r="F108" s="368">
        <f>3!D233</f>
        <v>-2200</v>
      </c>
    </row>
    <row r="109" spans="1:6" ht="12.75">
      <c r="A109" s="107"/>
      <c r="B109" s="13" t="s">
        <v>298</v>
      </c>
      <c r="C109" s="268"/>
      <c r="D109" s="268"/>
      <c r="E109" s="269" t="s">
        <v>299</v>
      </c>
      <c r="F109" s="367">
        <f>F110</f>
        <v>85.85</v>
      </c>
    </row>
    <row r="110" spans="1:6" ht="12.75">
      <c r="A110" s="107"/>
      <c r="B110" s="2" t="s">
        <v>300</v>
      </c>
      <c r="C110" s="244"/>
      <c r="D110" s="244"/>
      <c r="E110" s="270" t="s">
        <v>301</v>
      </c>
      <c r="F110" s="368">
        <f>F111</f>
        <v>85.85</v>
      </c>
    </row>
    <row r="111" spans="1:6" ht="25.5">
      <c r="A111" s="107"/>
      <c r="B111" s="2"/>
      <c r="C111" s="247" t="s">
        <v>377</v>
      </c>
      <c r="D111" s="247"/>
      <c r="E111" s="275" t="s">
        <v>475</v>
      </c>
      <c r="F111" s="368">
        <f>F112</f>
        <v>85.85</v>
      </c>
    </row>
    <row r="112" spans="1:6" ht="25.5">
      <c r="A112" s="107"/>
      <c r="B112" s="2"/>
      <c r="C112" s="247" t="s">
        <v>60</v>
      </c>
      <c r="D112" s="247"/>
      <c r="E112" s="275" t="s">
        <v>61</v>
      </c>
      <c r="F112" s="368">
        <f>F113</f>
        <v>85.85</v>
      </c>
    </row>
    <row r="113" spans="1:6" ht="25.5">
      <c r="A113" s="107"/>
      <c r="B113" s="2"/>
      <c r="C113" s="247" t="s">
        <v>65</v>
      </c>
      <c r="D113" s="246"/>
      <c r="E113" s="275" t="s">
        <v>66</v>
      </c>
      <c r="F113" s="368">
        <f>F114</f>
        <v>85.85</v>
      </c>
    </row>
    <row r="114" spans="1:6" ht="51">
      <c r="A114" s="107"/>
      <c r="B114" s="2"/>
      <c r="C114" s="247"/>
      <c r="D114" s="247" t="s">
        <v>156</v>
      </c>
      <c r="E114" s="275" t="s">
        <v>296</v>
      </c>
      <c r="F114" s="368">
        <f>3!D159</f>
        <v>85.85</v>
      </c>
    </row>
    <row r="115" spans="1:6" ht="28.5" customHeight="1">
      <c r="A115" s="107"/>
      <c r="B115" s="13" t="s">
        <v>187</v>
      </c>
      <c r="C115" s="268"/>
      <c r="D115" s="268"/>
      <c r="E115" s="269" t="s">
        <v>208</v>
      </c>
      <c r="F115" s="367">
        <f>F121+F139+F116</f>
        <v>-500.34</v>
      </c>
    </row>
    <row r="116" spans="1:6" ht="42" customHeight="1" hidden="1">
      <c r="A116" s="107"/>
      <c r="B116" s="2" t="s">
        <v>585</v>
      </c>
      <c r="C116" s="244"/>
      <c r="D116" s="244"/>
      <c r="E116" s="270"/>
      <c r="F116" s="368">
        <f>F117</f>
        <v>0</v>
      </c>
    </row>
    <row r="117" spans="1:6" ht="42" customHeight="1" hidden="1">
      <c r="A117" s="107"/>
      <c r="B117" s="13"/>
      <c r="C117" s="243" t="s">
        <v>416</v>
      </c>
      <c r="D117" s="244"/>
      <c r="E117" s="245" t="s">
        <v>476</v>
      </c>
      <c r="F117" s="368">
        <f>F118</f>
        <v>0</v>
      </c>
    </row>
    <row r="118" spans="1:6" ht="42" customHeight="1" hidden="1">
      <c r="A118" s="107"/>
      <c r="B118" s="13"/>
      <c r="C118" s="243" t="s">
        <v>54</v>
      </c>
      <c r="D118" s="247"/>
      <c r="E118" s="238" t="s">
        <v>68</v>
      </c>
      <c r="F118" s="368">
        <f>F119</f>
        <v>0</v>
      </c>
    </row>
    <row r="119" spans="1:6" ht="42" customHeight="1" hidden="1">
      <c r="A119" s="107"/>
      <c r="B119" s="13"/>
      <c r="C119" s="243" t="s">
        <v>55</v>
      </c>
      <c r="D119" s="247"/>
      <c r="E119" s="240" t="s">
        <v>404</v>
      </c>
      <c r="F119" s="368">
        <f>F120</f>
        <v>0</v>
      </c>
    </row>
    <row r="120" spans="1:6" ht="42" customHeight="1" hidden="1">
      <c r="A120" s="107"/>
      <c r="B120" s="13"/>
      <c r="C120" s="243"/>
      <c r="D120" s="244" t="s">
        <v>199</v>
      </c>
      <c r="E120" s="245" t="s">
        <v>198</v>
      </c>
      <c r="F120" s="368"/>
    </row>
    <row r="121" spans="1:6" ht="19.5" customHeight="1">
      <c r="A121" s="107"/>
      <c r="B121" s="2" t="s">
        <v>153</v>
      </c>
      <c r="C121" s="244"/>
      <c r="D121" s="244"/>
      <c r="E121" s="270" t="s">
        <v>154</v>
      </c>
      <c r="F121" s="368">
        <f>F122</f>
        <v>-500.34</v>
      </c>
    </row>
    <row r="122" spans="1:6" ht="25.5">
      <c r="A122" s="107"/>
      <c r="B122" s="2"/>
      <c r="C122" s="243" t="s">
        <v>416</v>
      </c>
      <c r="D122" s="244"/>
      <c r="E122" s="245" t="s">
        <v>476</v>
      </c>
      <c r="F122" s="368">
        <f>F126+F129+F136+F123</f>
        <v>-500.34</v>
      </c>
    </row>
    <row r="123" spans="1:6" ht="63.75" hidden="1">
      <c r="A123" s="107"/>
      <c r="B123" s="2"/>
      <c r="C123" s="243" t="s">
        <v>417</v>
      </c>
      <c r="D123" s="244"/>
      <c r="E123" s="281" t="s">
        <v>0</v>
      </c>
      <c r="F123" s="368">
        <f>F124</f>
        <v>0</v>
      </c>
    </row>
    <row r="124" spans="1:6" ht="25.5" hidden="1">
      <c r="A124" s="107"/>
      <c r="B124" s="2"/>
      <c r="C124" s="243" t="s">
        <v>458</v>
      </c>
      <c r="D124" s="244"/>
      <c r="E124" s="287" t="s">
        <v>457</v>
      </c>
      <c r="F124" s="368">
        <f>F125</f>
        <v>0</v>
      </c>
    </row>
    <row r="125" spans="1:6" ht="25.5" hidden="1">
      <c r="A125" s="107"/>
      <c r="B125" s="2"/>
      <c r="C125" s="288"/>
      <c r="D125" s="247" t="s">
        <v>157</v>
      </c>
      <c r="E125" s="275" t="s">
        <v>366</v>
      </c>
      <c r="F125" s="368"/>
    </row>
    <row r="126" spans="1:6" ht="25.5">
      <c r="A126" s="107"/>
      <c r="B126" s="2"/>
      <c r="C126" s="243" t="s">
        <v>48</v>
      </c>
      <c r="D126" s="244"/>
      <c r="E126" s="281" t="s">
        <v>49</v>
      </c>
      <c r="F126" s="368">
        <f>F127</f>
        <v>-863.75</v>
      </c>
    </row>
    <row r="127" spans="1:6" ht="12.75">
      <c r="A127" s="107"/>
      <c r="B127" s="2"/>
      <c r="C127" s="243" t="s">
        <v>50</v>
      </c>
      <c r="D127" s="244"/>
      <c r="E127" s="281" t="s">
        <v>51</v>
      </c>
      <c r="F127" s="368">
        <f>F128</f>
        <v>-863.75</v>
      </c>
    </row>
    <row r="128" spans="1:6" ht="25.5">
      <c r="A128" s="107"/>
      <c r="B128" s="2"/>
      <c r="C128" s="243"/>
      <c r="D128" s="247" t="s">
        <v>157</v>
      </c>
      <c r="E128" s="275" t="s">
        <v>366</v>
      </c>
      <c r="F128" s="368">
        <f>3!D188</f>
        <v>-863.75</v>
      </c>
    </row>
    <row r="129" spans="1:6" ht="25.5">
      <c r="A129" s="107"/>
      <c r="B129" s="2"/>
      <c r="C129" s="243" t="s">
        <v>52</v>
      </c>
      <c r="D129" s="244"/>
      <c r="E129" s="238" t="s">
        <v>53</v>
      </c>
      <c r="F129" s="368">
        <f>F130+F134</f>
        <v>363.41</v>
      </c>
    </row>
    <row r="130" spans="1:20" ht="25.5">
      <c r="A130" s="107"/>
      <c r="B130" s="2"/>
      <c r="C130" s="243" t="s">
        <v>1</v>
      </c>
      <c r="D130" s="244"/>
      <c r="E130" s="272" t="s">
        <v>345</v>
      </c>
      <c r="F130" s="368">
        <f>F131+F132+F133</f>
        <v>363.41</v>
      </c>
      <c r="T130" s="258">
        <f>F131+F135</f>
        <v>556</v>
      </c>
    </row>
    <row r="131" spans="1:18" ht="51">
      <c r="A131" s="107"/>
      <c r="B131" s="2"/>
      <c r="C131" s="243"/>
      <c r="D131" s="247" t="s">
        <v>156</v>
      </c>
      <c r="E131" s="275" t="s">
        <v>296</v>
      </c>
      <c r="F131" s="368">
        <f>3!D194</f>
        <v>556</v>
      </c>
      <c r="Q131" s="258">
        <f>F131+F135</f>
        <v>556</v>
      </c>
      <c r="R131" s="22">
        <f>Q131/4</f>
        <v>139</v>
      </c>
    </row>
    <row r="132" spans="1:19" ht="25.5">
      <c r="A132" s="107"/>
      <c r="B132" s="2"/>
      <c r="C132" s="243"/>
      <c r="D132" s="247" t="s">
        <v>157</v>
      </c>
      <c r="E132" s="275" t="s">
        <v>366</v>
      </c>
      <c r="F132" s="368">
        <f>3!D195</f>
        <v>-192.59</v>
      </c>
      <c r="R132" s="22">
        <v>1250</v>
      </c>
      <c r="S132" s="22">
        <v>1250</v>
      </c>
    </row>
    <row r="133" spans="1:6" ht="12.75" hidden="1">
      <c r="A133" s="107"/>
      <c r="B133" s="2"/>
      <c r="C133" s="243"/>
      <c r="D133" s="247" t="s">
        <v>158</v>
      </c>
      <c r="E133" s="275" t="s">
        <v>159</v>
      </c>
      <c r="F133" s="368">
        <f>3!D196</f>
        <v>0</v>
      </c>
    </row>
    <row r="134" spans="1:6" ht="51" hidden="1">
      <c r="A134" s="107"/>
      <c r="B134" s="2"/>
      <c r="C134" s="243" t="s">
        <v>595</v>
      </c>
      <c r="D134" s="244"/>
      <c r="E134" s="291" t="s">
        <v>596</v>
      </c>
      <c r="F134" s="368">
        <f>F135</f>
        <v>0</v>
      </c>
    </row>
    <row r="135" spans="1:6" ht="51" hidden="1">
      <c r="A135" s="107"/>
      <c r="B135" s="2"/>
      <c r="C135" s="243"/>
      <c r="D135" s="247" t="s">
        <v>156</v>
      </c>
      <c r="E135" s="275" t="s">
        <v>296</v>
      </c>
      <c r="F135" s="368">
        <f>3!D198</f>
        <v>0</v>
      </c>
    </row>
    <row r="136" spans="1:6" ht="25.5" hidden="1">
      <c r="A136" s="107"/>
      <c r="B136" s="2"/>
      <c r="C136" s="243" t="s">
        <v>54</v>
      </c>
      <c r="D136" s="247"/>
      <c r="E136" s="238" t="s">
        <v>68</v>
      </c>
      <c r="F136" s="368">
        <f>F137</f>
        <v>0</v>
      </c>
    </row>
    <row r="137" spans="1:6" ht="25.5" hidden="1">
      <c r="A137" s="107"/>
      <c r="B137" s="2"/>
      <c r="C137" s="243" t="s">
        <v>55</v>
      </c>
      <c r="D137" s="247"/>
      <c r="E137" s="240" t="s">
        <v>404</v>
      </c>
      <c r="F137" s="368">
        <f>F138</f>
        <v>0</v>
      </c>
    </row>
    <row r="138" spans="1:6" ht="12.75" hidden="1">
      <c r="A138" s="107"/>
      <c r="B138" s="2"/>
      <c r="C138" s="243"/>
      <c r="D138" s="244" t="s">
        <v>199</v>
      </c>
      <c r="E138" s="245" t="s">
        <v>198</v>
      </c>
      <c r="F138" s="368">
        <f>3!D201</f>
        <v>0</v>
      </c>
    </row>
    <row r="139" spans="1:6" ht="27.75" customHeight="1" hidden="1">
      <c r="A139" s="107"/>
      <c r="B139" s="2" t="s">
        <v>485</v>
      </c>
      <c r="C139" s="243"/>
      <c r="D139" s="244"/>
      <c r="E139" s="245" t="s">
        <v>486</v>
      </c>
      <c r="F139" s="368">
        <f>F140</f>
        <v>0</v>
      </c>
    </row>
    <row r="140" spans="1:6" ht="25.5" hidden="1">
      <c r="A140" s="107"/>
      <c r="B140" s="2"/>
      <c r="C140" s="243" t="s">
        <v>416</v>
      </c>
      <c r="D140" s="244"/>
      <c r="E140" s="245" t="s">
        <v>476</v>
      </c>
      <c r="F140" s="368">
        <f>F141</f>
        <v>0</v>
      </c>
    </row>
    <row r="141" spans="1:6" ht="63.75" hidden="1">
      <c r="A141" s="107"/>
      <c r="B141" s="2"/>
      <c r="C141" s="243" t="s">
        <v>417</v>
      </c>
      <c r="D141" s="244"/>
      <c r="E141" s="281" t="s">
        <v>0</v>
      </c>
      <c r="F141" s="368">
        <f>F142</f>
        <v>0</v>
      </c>
    </row>
    <row r="142" spans="1:6" ht="25.5" hidden="1">
      <c r="A142" s="107"/>
      <c r="B142" s="2"/>
      <c r="C142" s="243" t="s">
        <v>575</v>
      </c>
      <c r="D142" s="244"/>
      <c r="E142" s="287" t="s">
        <v>457</v>
      </c>
      <c r="F142" s="368">
        <f>F143</f>
        <v>0</v>
      </c>
    </row>
    <row r="143" spans="1:6" ht="51" hidden="1">
      <c r="A143" s="107"/>
      <c r="B143" s="2"/>
      <c r="C143" s="288"/>
      <c r="D143" s="247" t="s">
        <v>156</v>
      </c>
      <c r="E143" s="275" t="s">
        <v>296</v>
      </c>
      <c r="F143" s="368">
        <f>3!D182</f>
        <v>0</v>
      </c>
    </row>
    <row r="144" spans="1:6" ht="12.75">
      <c r="A144" s="107"/>
      <c r="B144" s="13" t="s">
        <v>200</v>
      </c>
      <c r="C144" s="268"/>
      <c r="D144" s="268"/>
      <c r="E144" s="269" t="s">
        <v>201</v>
      </c>
      <c r="F144" s="367">
        <f>F157+F170+F149+F145</f>
        <v>-3052.02</v>
      </c>
    </row>
    <row r="145" spans="1:6" ht="12.75" hidden="1">
      <c r="A145" s="107"/>
      <c r="B145" s="2" t="s">
        <v>586</v>
      </c>
      <c r="C145" s="244"/>
      <c r="D145" s="244"/>
      <c r="E145" s="270" t="s">
        <v>587</v>
      </c>
      <c r="F145" s="368">
        <f>F146</f>
        <v>0</v>
      </c>
    </row>
    <row r="146" spans="1:6" ht="12.75" hidden="1">
      <c r="A146" s="107"/>
      <c r="B146" s="13"/>
      <c r="C146" s="247" t="s">
        <v>74</v>
      </c>
      <c r="D146" s="244"/>
      <c r="E146" s="275" t="s">
        <v>84</v>
      </c>
      <c r="F146" s="368">
        <f>F147</f>
        <v>0</v>
      </c>
    </row>
    <row r="147" spans="1:6" ht="25.5" hidden="1">
      <c r="A147" s="107"/>
      <c r="B147" s="13"/>
      <c r="C147" s="296" t="s">
        <v>435</v>
      </c>
      <c r="D147" s="247"/>
      <c r="E147" s="388" t="s">
        <v>626</v>
      </c>
      <c r="F147" s="368">
        <f>F148</f>
        <v>0</v>
      </c>
    </row>
    <row r="148" spans="1:6" ht="25.5" hidden="1">
      <c r="A148" s="107"/>
      <c r="B148" s="13"/>
      <c r="C148" s="296"/>
      <c r="D148" s="247" t="s">
        <v>157</v>
      </c>
      <c r="E148" s="275" t="s">
        <v>366</v>
      </c>
      <c r="F148" s="368">
        <f>3!D261</f>
        <v>0</v>
      </c>
    </row>
    <row r="149" spans="1:6" ht="12.75" hidden="1">
      <c r="A149" s="107"/>
      <c r="B149" s="115" t="s">
        <v>261</v>
      </c>
      <c r="C149" s="276"/>
      <c r="D149" s="276"/>
      <c r="E149" s="271" t="s">
        <v>262</v>
      </c>
      <c r="F149" s="368">
        <f>F150</f>
        <v>0</v>
      </c>
    </row>
    <row r="150" spans="1:6" ht="25.5" hidden="1">
      <c r="A150" s="107"/>
      <c r="B150" s="115"/>
      <c r="C150" s="243" t="s">
        <v>416</v>
      </c>
      <c r="D150" s="244"/>
      <c r="E150" s="245" t="s">
        <v>478</v>
      </c>
      <c r="F150" s="368">
        <f>F151+F154</f>
        <v>0</v>
      </c>
    </row>
    <row r="151" spans="1:6" ht="38.25" hidden="1">
      <c r="A151" s="107"/>
      <c r="B151" s="115"/>
      <c r="C151" s="246" t="s">
        <v>257</v>
      </c>
      <c r="D151" s="247"/>
      <c r="E151" s="270" t="s">
        <v>258</v>
      </c>
      <c r="F151" s="368">
        <f>F152</f>
        <v>0</v>
      </c>
    </row>
    <row r="152" spans="1:6" ht="89.25" hidden="1">
      <c r="A152" s="107"/>
      <c r="B152" s="115"/>
      <c r="C152" s="246" t="s">
        <v>601</v>
      </c>
      <c r="D152" s="247"/>
      <c r="E152" s="248" t="s">
        <v>525</v>
      </c>
      <c r="F152" s="368">
        <f>F153</f>
        <v>0</v>
      </c>
    </row>
    <row r="153" spans="1:6" ht="12.75" hidden="1">
      <c r="A153" s="107"/>
      <c r="B153" s="115"/>
      <c r="C153" s="246"/>
      <c r="D153" s="244" t="s">
        <v>199</v>
      </c>
      <c r="E153" s="290" t="s">
        <v>198</v>
      </c>
      <c r="F153" s="368">
        <f>3!D191</f>
        <v>0</v>
      </c>
    </row>
    <row r="154" spans="1:6" ht="25.5" hidden="1">
      <c r="A154" s="107"/>
      <c r="B154" s="115"/>
      <c r="C154" s="243" t="s">
        <v>54</v>
      </c>
      <c r="D154" s="247"/>
      <c r="E154" s="238" t="s">
        <v>68</v>
      </c>
      <c r="F154" s="368">
        <f>F155</f>
        <v>0</v>
      </c>
    </row>
    <row r="155" spans="1:6" ht="25.5" hidden="1">
      <c r="A155" s="107"/>
      <c r="B155" s="115"/>
      <c r="C155" s="243" t="s">
        <v>185</v>
      </c>
      <c r="D155" s="247"/>
      <c r="E155" s="240" t="s">
        <v>184</v>
      </c>
      <c r="F155" s="368">
        <f>F156</f>
        <v>0</v>
      </c>
    </row>
    <row r="156" spans="1:6" ht="12.75" hidden="1">
      <c r="A156" s="107"/>
      <c r="B156" s="115"/>
      <c r="C156" s="243"/>
      <c r="D156" s="244" t="s">
        <v>199</v>
      </c>
      <c r="E156" s="245" t="s">
        <v>198</v>
      </c>
      <c r="F156" s="368"/>
    </row>
    <row r="157" spans="1:6" ht="12.75">
      <c r="A157" s="107"/>
      <c r="B157" s="2" t="s">
        <v>272</v>
      </c>
      <c r="C157" s="244"/>
      <c r="D157" s="244"/>
      <c r="E157" s="270" t="s">
        <v>273</v>
      </c>
      <c r="F157" s="368">
        <f>F158</f>
        <v>-2000</v>
      </c>
    </row>
    <row r="158" spans="1:6" ht="26.25" customHeight="1">
      <c r="A158" s="107"/>
      <c r="B158" s="2"/>
      <c r="C158" s="247" t="s">
        <v>361</v>
      </c>
      <c r="D158" s="247"/>
      <c r="E158" s="275" t="s">
        <v>473</v>
      </c>
      <c r="F158" s="368">
        <f>F159</f>
        <v>-2000</v>
      </c>
    </row>
    <row r="159" spans="1:6" ht="25.5">
      <c r="A159" s="107"/>
      <c r="B159" s="2"/>
      <c r="C159" s="247" t="s">
        <v>362</v>
      </c>
      <c r="D159" s="247"/>
      <c r="E159" s="275" t="s">
        <v>311</v>
      </c>
      <c r="F159" s="368">
        <f>F160</f>
        <v>-2000</v>
      </c>
    </row>
    <row r="160" spans="1:6" ht="25.5">
      <c r="A160" s="107"/>
      <c r="B160" s="2"/>
      <c r="C160" s="247" t="s">
        <v>363</v>
      </c>
      <c r="D160" s="247"/>
      <c r="E160" s="275" t="s">
        <v>364</v>
      </c>
      <c r="F160" s="368">
        <f>F163+F165+F167+F161</f>
        <v>-2000</v>
      </c>
    </row>
    <row r="161" spans="1:6" ht="51" hidden="1">
      <c r="A161" s="107"/>
      <c r="B161" s="2"/>
      <c r="C161" s="276" t="s">
        <v>216</v>
      </c>
      <c r="D161" s="247"/>
      <c r="E161" s="275" t="s">
        <v>215</v>
      </c>
      <c r="F161" s="368">
        <f>F162</f>
        <v>0</v>
      </c>
    </row>
    <row r="162" spans="1:12" ht="25.5" hidden="1">
      <c r="A162" s="107"/>
      <c r="B162" s="2"/>
      <c r="C162" s="276"/>
      <c r="D162" s="247" t="s">
        <v>157</v>
      </c>
      <c r="E162" s="275" t="s">
        <v>366</v>
      </c>
      <c r="F162" s="368">
        <f>3!D85</f>
        <v>0</v>
      </c>
      <c r="L162" s="216"/>
    </row>
    <row r="163" spans="1:6" ht="25.5">
      <c r="A163" s="107"/>
      <c r="B163" s="2"/>
      <c r="C163" s="247" t="s">
        <v>365</v>
      </c>
      <c r="D163" s="246"/>
      <c r="E163" s="321" t="s">
        <v>295</v>
      </c>
      <c r="F163" s="368">
        <f>F164</f>
        <v>5311.91</v>
      </c>
    </row>
    <row r="164" spans="1:6" ht="25.5">
      <c r="A164" s="107"/>
      <c r="B164" s="2"/>
      <c r="C164" s="247"/>
      <c r="D164" s="247" t="s">
        <v>157</v>
      </c>
      <c r="E164" s="275" t="s">
        <v>366</v>
      </c>
      <c r="F164" s="368">
        <f>3!D87</f>
        <v>5311.91</v>
      </c>
    </row>
    <row r="165" spans="1:6" ht="25.5">
      <c r="A165" s="107"/>
      <c r="B165" s="2"/>
      <c r="C165" s="247" t="s">
        <v>367</v>
      </c>
      <c r="D165" s="246"/>
      <c r="E165" s="321" t="s">
        <v>304</v>
      </c>
      <c r="F165" s="368">
        <f>F166</f>
        <v>-7311.91</v>
      </c>
    </row>
    <row r="166" spans="1:6" ht="25.5">
      <c r="A166" s="107"/>
      <c r="B166" s="2"/>
      <c r="C166" s="247"/>
      <c r="D166" s="247" t="s">
        <v>157</v>
      </c>
      <c r="E166" s="275" t="s">
        <v>366</v>
      </c>
      <c r="F166" s="368">
        <f>3!D89</f>
        <v>-7311.91</v>
      </c>
    </row>
    <row r="167" spans="1:6" ht="24" customHeight="1" hidden="1">
      <c r="A167" s="107"/>
      <c r="B167" s="2"/>
      <c r="C167" s="247" t="s">
        <v>522</v>
      </c>
      <c r="D167" s="247"/>
      <c r="E167" s="275" t="s">
        <v>523</v>
      </c>
      <c r="F167" s="368">
        <f>F168</f>
        <v>0</v>
      </c>
    </row>
    <row r="168" spans="1:6" ht="27" customHeight="1" hidden="1">
      <c r="A168" s="107"/>
      <c r="B168" s="2"/>
      <c r="C168" s="247" t="s">
        <v>665</v>
      </c>
      <c r="D168" s="247"/>
      <c r="E168" s="275" t="s">
        <v>304</v>
      </c>
      <c r="F168" s="368">
        <f>F169</f>
        <v>0</v>
      </c>
    </row>
    <row r="169" spans="1:6" ht="20.25" customHeight="1" hidden="1">
      <c r="A169" s="107"/>
      <c r="B169" s="2"/>
      <c r="C169" s="247"/>
      <c r="D169" s="247" t="s">
        <v>199</v>
      </c>
      <c r="E169" s="275" t="s">
        <v>198</v>
      </c>
      <c r="F169" s="368">
        <v>0</v>
      </c>
    </row>
    <row r="170" spans="1:6" ht="18" customHeight="1">
      <c r="A170" s="107"/>
      <c r="B170" s="2" t="s">
        <v>144</v>
      </c>
      <c r="C170" s="244"/>
      <c r="D170" s="244"/>
      <c r="E170" s="270" t="s">
        <v>145</v>
      </c>
      <c r="F170" s="368">
        <f>F176+F182+F171</f>
        <v>-1052.02</v>
      </c>
    </row>
    <row r="171" spans="1:6" ht="38.25" hidden="1">
      <c r="A171" s="107"/>
      <c r="B171" s="2"/>
      <c r="C171" s="243" t="s">
        <v>20</v>
      </c>
      <c r="D171" s="247"/>
      <c r="E171" s="239" t="s">
        <v>472</v>
      </c>
      <c r="F171" s="368">
        <f>F172</f>
        <v>0</v>
      </c>
    </row>
    <row r="172" spans="1:6" ht="29.25" customHeight="1" hidden="1">
      <c r="A172" s="107"/>
      <c r="B172" s="2"/>
      <c r="C172" s="243" t="s">
        <v>21</v>
      </c>
      <c r="D172" s="247"/>
      <c r="E172" s="280" t="s">
        <v>25</v>
      </c>
      <c r="F172" s="368">
        <f>F173</f>
        <v>0</v>
      </c>
    </row>
    <row r="173" spans="1:6" ht="48.75" customHeight="1" hidden="1">
      <c r="A173" s="107"/>
      <c r="B173" s="2"/>
      <c r="C173" s="243" t="s">
        <v>41</v>
      </c>
      <c r="D173" s="247"/>
      <c r="E173" s="272" t="s">
        <v>42</v>
      </c>
      <c r="F173" s="368">
        <f>F174</f>
        <v>0</v>
      </c>
    </row>
    <row r="174" spans="1:6" ht="29.25" customHeight="1" hidden="1">
      <c r="A174" s="107"/>
      <c r="B174" s="2"/>
      <c r="C174" s="243" t="s">
        <v>424</v>
      </c>
      <c r="D174" s="244"/>
      <c r="E174" s="245" t="s">
        <v>40</v>
      </c>
      <c r="F174" s="368">
        <f>F175</f>
        <v>0</v>
      </c>
    </row>
    <row r="175" spans="1:6" ht="29.25" customHeight="1" hidden="1">
      <c r="A175" s="107"/>
      <c r="B175" s="2"/>
      <c r="C175" s="243"/>
      <c r="D175" s="244" t="s">
        <v>199</v>
      </c>
      <c r="E175" s="245" t="s">
        <v>198</v>
      </c>
      <c r="F175" s="368">
        <f>3!D55</f>
        <v>0</v>
      </c>
    </row>
    <row r="176" spans="1:6" ht="25.5">
      <c r="A176" s="107"/>
      <c r="B176" s="13"/>
      <c r="C176" s="247" t="s">
        <v>377</v>
      </c>
      <c r="D176" s="247"/>
      <c r="E176" s="275" t="s">
        <v>475</v>
      </c>
      <c r="F176" s="368">
        <f>F177</f>
        <v>-1052.02</v>
      </c>
    </row>
    <row r="177" spans="1:6" ht="25.5">
      <c r="A177" s="107"/>
      <c r="B177" s="13"/>
      <c r="C177" s="247" t="s">
        <v>385</v>
      </c>
      <c r="D177" s="247"/>
      <c r="E177" s="275" t="s">
        <v>386</v>
      </c>
      <c r="F177" s="368">
        <f>F178+F180+F188</f>
        <v>-1052.02</v>
      </c>
    </row>
    <row r="178" spans="1:6" ht="12.75" hidden="1">
      <c r="A178" s="107"/>
      <c r="B178" s="13"/>
      <c r="C178" s="247" t="s">
        <v>387</v>
      </c>
      <c r="D178" s="247"/>
      <c r="E178" s="275" t="s">
        <v>388</v>
      </c>
      <c r="F178" s="368">
        <f>F179</f>
        <v>0</v>
      </c>
    </row>
    <row r="179" spans="1:6" ht="25.5" hidden="1">
      <c r="A179" s="107"/>
      <c r="B179" s="13"/>
      <c r="C179" s="247"/>
      <c r="D179" s="247" t="s">
        <v>157</v>
      </c>
      <c r="E179" s="275" t="s">
        <v>366</v>
      </c>
      <c r="F179" s="368">
        <f>3!D130</f>
        <v>0</v>
      </c>
    </row>
    <row r="180" spans="1:6" ht="12.75">
      <c r="A180" s="107"/>
      <c r="B180" s="13"/>
      <c r="C180" s="247" t="s">
        <v>389</v>
      </c>
      <c r="D180" s="247"/>
      <c r="E180" s="275" t="s">
        <v>390</v>
      </c>
      <c r="F180" s="368">
        <f>F181</f>
        <v>-500</v>
      </c>
    </row>
    <row r="181" spans="1:6" ht="25.5">
      <c r="A181" s="107"/>
      <c r="B181" s="13"/>
      <c r="C181" s="247"/>
      <c r="D181" s="247" t="s">
        <v>157</v>
      </c>
      <c r="E181" s="275" t="s">
        <v>366</v>
      </c>
      <c r="F181" s="368">
        <f>3!D132</f>
        <v>-500</v>
      </c>
    </row>
    <row r="182" spans="1:6" ht="12.75" hidden="1">
      <c r="A182" s="107"/>
      <c r="B182" s="13"/>
      <c r="C182" s="247" t="s">
        <v>522</v>
      </c>
      <c r="D182" s="247"/>
      <c r="E182" s="275" t="s">
        <v>523</v>
      </c>
      <c r="F182" s="368">
        <f>F183</f>
        <v>0</v>
      </c>
    </row>
    <row r="183" spans="1:6" ht="25.5" hidden="1">
      <c r="A183" s="107"/>
      <c r="B183" s="13"/>
      <c r="C183" s="247" t="s">
        <v>520</v>
      </c>
      <c r="D183" s="247"/>
      <c r="E183" s="275" t="s">
        <v>521</v>
      </c>
      <c r="F183" s="368">
        <f>F184</f>
        <v>0</v>
      </c>
    </row>
    <row r="184" spans="1:6" ht="12.75" hidden="1">
      <c r="A184" s="107"/>
      <c r="B184" s="13"/>
      <c r="C184" s="247"/>
      <c r="D184" s="244" t="s">
        <v>199</v>
      </c>
      <c r="E184" s="245" t="s">
        <v>198</v>
      </c>
      <c r="F184" s="368"/>
    </row>
    <row r="185" spans="1:6" ht="12.75" hidden="1">
      <c r="A185" s="107"/>
      <c r="B185" s="13"/>
      <c r="C185" s="247" t="s">
        <v>74</v>
      </c>
      <c r="D185" s="244"/>
      <c r="E185" s="275" t="s">
        <v>84</v>
      </c>
      <c r="F185" s="368">
        <f>F186</f>
        <v>0</v>
      </c>
    </row>
    <row r="186" spans="1:6" ht="28.5" customHeight="1" hidden="1">
      <c r="A186" s="107"/>
      <c r="B186" s="13"/>
      <c r="C186" s="247" t="s">
        <v>248</v>
      </c>
      <c r="D186" s="244"/>
      <c r="E186" s="245" t="s">
        <v>249</v>
      </c>
      <c r="F186" s="368">
        <f>F187</f>
        <v>0</v>
      </c>
    </row>
    <row r="187" spans="1:6" ht="12.75" hidden="1">
      <c r="A187" s="107"/>
      <c r="B187" s="13"/>
      <c r="C187" s="247"/>
      <c r="D187" s="247" t="s">
        <v>158</v>
      </c>
      <c r="E187" s="275" t="s">
        <v>159</v>
      </c>
      <c r="F187" s="368">
        <v>0</v>
      </c>
    </row>
    <row r="188" spans="1:6" ht="28.5" customHeight="1">
      <c r="A188" s="107"/>
      <c r="B188" s="13"/>
      <c r="C188" s="247" t="s">
        <v>696</v>
      </c>
      <c r="D188" s="247"/>
      <c r="E188" s="275" t="s">
        <v>695</v>
      </c>
      <c r="F188" s="368">
        <f>F189</f>
        <v>-552.02</v>
      </c>
    </row>
    <row r="189" spans="1:6" ht="25.5">
      <c r="A189" s="107"/>
      <c r="B189" s="13"/>
      <c r="C189" s="247"/>
      <c r="D189" s="247" t="s">
        <v>157</v>
      </c>
      <c r="E189" s="275" t="s">
        <v>366</v>
      </c>
      <c r="F189" s="368">
        <f>3!D134</f>
        <v>-552.02</v>
      </c>
    </row>
    <row r="190" spans="1:6" ht="12" customHeight="1">
      <c r="A190" s="107"/>
      <c r="B190" s="13" t="s">
        <v>146</v>
      </c>
      <c r="C190" s="268"/>
      <c r="D190" s="268"/>
      <c r="E190" s="269" t="s">
        <v>147</v>
      </c>
      <c r="F190" s="367">
        <f>F212+F239+F191+F271</f>
        <v>-11520.47</v>
      </c>
    </row>
    <row r="191" spans="1:6" ht="12" customHeight="1">
      <c r="A191" s="107"/>
      <c r="B191" s="2" t="s">
        <v>305</v>
      </c>
      <c r="C191" s="244"/>
      <c r="D191" s="244"/>
      <c r="E191" s="270" t="s">
        <v>306</v>
      </c>
      <c r="F191" s="368">
        <f>F192+F202+F206</f>
        <v>-10661.55</v>
      </c>
    </row>
    <row r="192" spans="1:6" ht="39" customHeight="1">
      <c r="A192" s="107"/>
      <c r="B192" s="2"/>
      <c r="C192" s="243" t="s">
        <v>20</v>
      </c>
      <c r="D192" s="247"/>
      <c r="E192" s="239" t="s">
        <v>479</v>
      </c>
      <c r="F192" s="368">
        <f>F193</f>
        <v>90</v>
      </c>
    </row>
    <row r="193" spans="1:6" ht="48" customHeight="1">
      <c r="A193" s="107"/>
      <c r="B193" s="2"/>
      <c r="C193" s="243" t="s">
        <v>31</v>
      </c>
      <c r="D193" s="247"/>
      <c r="E193" s="240" t="s">
        <v>32</v>
      </c>
      <c r="F193" s="368">
        <f>F194+F199</f>
        <v>90</v>
      </c>
    </row>
    <row r="194" spans="1:6" ht="41.25" customHeight="1">
      <c r="A194" s="107"/>
      <c r="B194" s="2"/>
      <c r="C194" s="243" t="s">
        <v>33</v>
      </c>
      <c r="D194" s="247"/>
      <c r="E194" s="272" t="s">
        <v>34</v>
      </c>
      <c r="F194" s="368">
        <f>F195+F197</f>
        <v>90</v>
      </c>
    </row>
    <row r="195" spans="1:6" ht="33" customHeight="1">
      <c r="A195" s="107"/>
      <c r="B195" s="2"/>
      <c r="C195" s="243" t="s">
        <v>181</v>
      </c>
      <c r="D195" s="247"/>
      <c r="E195" s="282" t="s">
        <v>180</v>
      </c>
      <c r="F195" s="368">
        <f>F196</f>
        <v>90</v>
      </c>
    </row>
    <row r="196" spans="1:6" ht="28.5" customHeight="1">
      <c r="A196" s="107"/>
      <c r="B196" s="2"/>
      <c r="C196" s="243"/>
      <c r="D196" s="247" t="s">
        <v>157</v>
      </c>
      <c r="E196" s="275" t="s">
        <v>366</v>
      </c>
      <c r="F196" s="368">
        <f>3!D75</f>
        <v>90</v>
      </c>
    </row>
    <row r="197" spans="1:6" ht="12" customHeight="1" hidden="1">
      <c r="A197" s="107"/>
      <c r="B197" s="2"/>
      <c r="C197" s="243" t="s">
        <v>182</v>
      </c>
      <c r="D197" s="247"/>
      <c r="E197" s="282" t="s">
        <v>183</v>
      </c>
      <c r="F197" s="368">
        <f>F198</f>
        <v>0</v>
      </c>
    </row>
    <row r="198" spans="1:6" ht="12" customHeight="1" hidden="1">
      <c r="A198" s="107"/>
      <c r="B198" s="2"/>
      <c r="C198" s="243"/>
      <c r="D198" s="247" t="s">
        <v>157</v>
      </c>
      <c r="E198" s="275" t="s">
        <v>366</v>
      </c>
      <c r="F198" s="368">
        <f>3!D77</f>
        <v>0</v>
      </c>
    </row>
    <row r="199" spans="1:6" ht="12" customHeight="1" hidden="1">
      <c r="A199" s="107"/>
      <c r="B199" s="2"/>
      <c r="C199" s="243" t="s">
        <v>37</v>
      </c>
      <c r="D199" s="247"/>
      <c r="E199" s="272" t="s">
        <v>38</v>
      </c>
      <c r="F199" s="368">
        <f>F200</f>
        <v>0</v>
      </c>
    </row>
    <row r="200" spans="1:6" ht="12" customHeight="1" hidden="1">
      <c r="A200" s="107"/>
      <c r="B200" s="2"/>
      <c r="C200" s="243" t="s">
        <v>39</v>
      </c>
      <c r="D200" s="247"/>
      <c r="E200" s="240" t="s">
        <v>40</v>
      </c>
      <c r="F200" s="368">
        <f>F201</f>
        <v>0</v>
      </c>
    </row>
    <row r="201" spans="1:6" ht="12" customHeight="1" hidden="1">
      <c r="A201" s="107"/>
      <c r="B201" s="2"/>
      <c r="C201" s="243"/>
      <c r="D201" s="244" t="s">
        <v>199</v>
      </c>
      <c r="E201" s="245" t="s">
        <v>198</v>
      </c>
      <c r="F201" s="368">
        <f>3!D80</f>
        <v>0</v>
      </c>
    </row>
    <row r="202" spans="1:6" ht="33" customHeight="1">
      <c r="A202" s="107"/>
      <c r="B202" s="2"/>
      <c r="C202" s="247" t="s">
        <v>377</v>
      </c>
      <c r="D202" s="247"/>
      <c r="E202" s="275" t="s">
        <v>475</v>
      </c>
      <c r="F202" s="368">
        <f>F203</f>
        <v>30</v>
      </c>
    </row>
    <row r="203" spans="1:6" ht="31.5" customHeight="1">
      <c r="A203" s="107"/>
      <c r="B203" s="2"/>
      <c r="C203" s="247" t="s">
        <v>391</v>
      </c>
      <c r="D203" s="247"/>
      <c r="E203" s="275" t="s">
        <v>392</v>
      </c>
      <c r="F203" s="368">
        <f>F204</f>
        <v>30</v>
      </c>
    </row>
    <row r="204" spans="1:6" ht="51.75" customHeight="1">
      <c r="A204" s="107"/>
      <c r="B204" s="13"/>
      <c r="C204" s="247" t="s">
        <v>57</v>
      </c>
      <c r="D204" s="247"/>
      <c r="E204" s="240" t="s">
        <v>313</v>
      </c>
      <c r="F204" s="368">
        <f>F205</f>
        <v>30</v>
      </c>
    </row>
    <row r="205" spans="1:6" ht="12" customHeight="1">
      <c r="A205" s="107"/>
      <c r="B205" s="13"/>
      <c r="C205" s="247"/>
      <c r="D205" s="247" t="s">
        <v>157</v>
      </c>
      <c r="E205" s="275" t="s">
        <v>366</v>
      </c>
      <c r="F205" s="368">
        <f>3!D143</f>
        <v>30</v>
      </c>
    </row>
    <row r="206" spans="1:6" ht="34.5" customHeight="1">
      <c r="A206" s="107"/>
      <c r="B206" s="13"/>
      <c r="C206" s="247" t="s">
        <v>614</v>
      </c>
      <c r="D206" s="385"/>
      <c r="E206" s="238" t="s">
        <v>615</v>
      </c>
      <c r="F206" s="368">
        <f>F207</f>
        <v>-10781.55</v>
      </c>
    </row>
    <row r="207" spans="1:6" ht="30" customHeight="1">
      <c r="A207" s="107"/>
      <c r="B207" s="13"/>
      <c r="C207" s="247" t="s">
        <v>616</v>
      </c>
      <c r="D207" s="385"/>
      <c r="E207" s="238" t="s">
        <v>617</v>
      </c>
      <c r="F207" s="368">
        <f>F208+F210</f>
        <v>-10781.55</v>
      </c>
    </row>
    <row r="208" spans="1:6" ht="23.25" customHeight="1" hidden="1">
      <c r="A208" s="107"/>
      <c r="B208" s="13"/>
      <c r="C208" s="243" t="s">
        <v>622</v>
      </c>
      <c r="D208" s="386"/>
      <c r="E208" s="291" t="s">
        <v>596</v>
      </c>
      <c r="F208" s="368">
        <f>F209</f>
        <v>0</v>
      </c>
    </row>
    <row r="209" spans="1:6" ht="12" customHeight="1" hidden="1">
      <c r="A209" s="107"/>
      <c r="B209" s="13"/>
      <c r="C209" s="247"/>
      <c r="D209" s="244" t="s">
        <v>199</v>
      </c>
      <c r="E209" s="245" t="s">
        <v>198</v>
      </c>
      <c r="F209" s="368">
        <f>3!D213</f>
        <v>0</v>
      </c>
    </row>
    <row r="210" spans="1:6" ht="34.5" customHeight="1">
      <c r="A210" s="107"/>
      <c r="B210" s="13"/>
      <c r="C210" s="247" t="s">
        <v>620</v>
      </c>
      <c r="D210" s="386"/>
      <c r="E210" s="238" t="s">
        <v>621</v>
      </c>
      <c r="F210" s="370">
        <f>F211</f>
        <v>-10781.55</v>
      </c>
    </row>
    <row r="211" spans="1:6" ht="15" customHeight="1">
      <c r="A211" s="107"/>
      <c r="B211" s="13"/>
      <c r="C211" s="386"/>
      <c r="D211" s="244" t="s">
        <v>199</v>
      </c>
      <c r="E211" s="245" t="s">
        <v>198</v>
      </c>
      <c r="F211" s="370">
        <f>3!D217</f>
        <v>-10781.55</v>
      </c>
    </row>
    <row r="212" spans="1:7" ht="20.25" customHeight="1">
      <c r="A212" s="107"/>
      <c r="B212" s="2" t="s">
        <v>202</v>
      </c>
      <c r="C212" s="244"/>
      <c r="D212" s="244"/>
      <c r="E212" s="270" t="s">
        <v>203</v>
      </c>
      <c r="F212" s="368">
        <f>F213</f>
        <v>-2658.78</v>
      </c>
      <c r="G212" s="216"/>
    </row>
    <row r="213" spans="1:6" ht="41.25" customHeight="1">
      <c r="A213" s="107"/>
      <c r="B213" s="5"/>
      <c r="C213" s="243" t="s">
        <v>20</v>
      </c>
      <c r="D213" s="247"/>
      <c r="E213" s="239" t="s">
        <v>472</v>
      </c>
      <c r="F213" s="366">
        <f>F217+F214</f>
        <v>-2658.78</v>
      </c>
    </row>
    <row r="214" spans="1:6" ht="57" customHeight="1" hidden="1">
      <c r="A214" s="107"/>
      <c r="B214" s="5"/>
      <c r="C214" s="243" t="s">
        <v>484</v>
      </c>
      <c r="D214" s="247"/>
      <c r="E214" s="272" t="s">
        <v>42</v>
      </c>
      <c r="F214" s="366">
        <f>F215</f>
        <v>0</v>
      </c>
    </row>
    <row r="215" spans="1:6" ht="12" customHeight="1" hidden="1">
      <c r="A215" s="107"/>
      <c r="B215" s="5"/>
      <c r="C215" s="243" t="s">
        <v>514</v>
      </c>
      <c r="D215" s="247"/>
      <c r="E215" s="239" t="s">
        <v>515</v>
      </c>
      <c r="F215" s="366">
        <f>F216</f>
        <v>0</v>
      </c>
    </row>
    <row r="216" spans="1:6" ht="12" customHeight="1" hidden="1">
      <c r="A216" s="107"/>
      <c r="B216" s="5"/>
      <c r="C216" s="278"/>
      <c r="D216" s="247" t="s">
        <v>401</v>
      </c>
      <c r="E216" s="275" t="s">
        <v>402</v>
      </c>
      <c r="F216" s="366">
        <f>3!D48</f>
        <v>0</v>
      </c>
    </row>
    <row r="217" spans="1:6" ht="26.25" customHeight="1">
      <c r="A217" s="107"/>
      <c r="B217" s="5"/>
      <c r="C217" s="243" t="s">
        <v>21</v>
      </c>
      <c r="D217" s="247"/>
      <c r="E217" s="280" t="s">
        <v>25</v>
      </c>
      <c r="F217" s="366">
        <f>F218+F229</f>
        <v>-2658.78</v>
      </c>
    </row>
    <row r="218" spans="1:6" ht="12" customHeight="1" hidden="1">
      <c r="A218" s="107"/>
      <c r="B218" s="5"/>
      <c r="C218" s="243" t="s">
        <v>41</v>
      </c>
      <c r="D218" s="247"/>
      <c r="E218" s="272" t="s">
        <v>42</v>
      </c>
      <c r="F218" s="366">
        <f>F224+F219+F227+F222</f>
        <v>0</v>
      </c>
    </row>
    <row r="219" spans="1:6" ht="12" customHeight="1" hidden="1">
      <c r="A219" s="107"/>
      <c r="B219" s="5"/>
      <c r="C219" s="243" t="s">
        <v>322</v>
      </c>
      <c r="D219" s="247"/>
      <c r="E219" s="272" t="s">
        <v>321</v>
      </c>
      <c r="F219" s="366">
        <f>F221+F220</f>
        <v>0</v>
      </c>
    </row>
    <row r="220" spans="1:6" ht="12" customHeight="1" hidden="1">
      <c r="A220" s="107"/>
      <c r="B220" s="5"/>
      <c r="C220" s="243"/>
      <c r="D220" s="247" t="s">
        <v>401</v>
      </c>
      <c r="E220" s="275" t="s">
        <v>402</v>
      </c>
      <c r="F220" s="366">
        <f>3!D52</f>
        <v>0</v>
      </c>
    </row>
    <row r="221" spans="1:6" ht="12" customHeight="1" hidden="1">
      <c r="A221" s="107"/>
      <c r="B221" s="5"/>
      <c r="C221" s="243"/>
      <c r="D221" s="244" t="s">
        <v>199</v>
      </c>
      <c r="E221" s="245" t="s">
        <v>198</v>
      </c>
      <c r="F221" s="366">
        <f>3!D53</f>
        <v>0</v>
      </c>
    </row>
    <row r="222" spans="1:6" ht="12" customHeight="1" hidden="1">
      <c r="A222" s="107"/>
      <c r="B222" s="5"/>
      <c r="C222" s="243" t="s">
        <v>424</v>
      </c>
      <c r="D222" s="244"/>
      <c r="E222" s="245" t="s">
        <v>40</v>
      </c>
      <c r="F222" s="366">
        <f>F223</f>
        <v>0</v>
      </c>
    </row>
    <row r="223" spans="1:6" ht="12" customHeight="1" hidden="1">
      <c r="A223" s="107"/>
      <c r="B223" s="5"/>
      <c r="C223" s="243"/>
      <c r="D223" s="244" t="s">
        <v>199</v>
      </c>
      <c r="E223" s="245" t="s">
        <v>198</v>
      </c>
      <c r="F223" s="366"/>
    </row>
    <row r="224" spans="1:6" ht="12" customHeight="1" hidden="1">
      <c r="A224" s="107"/>
      <c r="B224" s="5"/>
      <c r="C224" s="243" t="s">
        <v>43</v>
      </c>
      <c r="D224" s="247"/>
      <c r="E224" s="239" t="s">
        <v>44</v>
      </c>
      <c r="F224" s="366">
        <f>F226+F225</f>
        <v>0</v>
      </c>
    </row>
    <row r="225" spans="1:6" ht="12" customHeight="1" hidden="1">
      <c r="A225" s="107"/>
      <c r="B225" s="5"/>
      <c r="C225" s="243"/>
      <c r="D225" s="247" t="s">
        <v>157</v>
      </c>
      <c r="E225" s="275" t="s">
        <v>366</v>
      </c>
      <c r="F225" s="366">
        <f>3!D57</f>
        <v>0</v>
      </c>
    </row>
    <row r="226" spans="1:6" ht="12" customHeight="1" hidden="1">
      <c r="A226" s="107"/>
      <c r="B226" s="5"/>
      <c r="C226" s="244"/>
      <c r="D226" s="244" t="s">
        <v>199</v>
      </c>
      <c r="E226" s="245" t="s">
        <v>198</v>
      </c>
      <c r="F226" s="368">
        <f>3!D58</f>
        <v>0</v>
      </c>
    </row>
    <row r="227" spans="1:6" ht="12" customHeight="1" hidden="1">
      <c r="A227" s="107"/>
      <c r="B227" s="5"/>
      <c r="C227" s="243" t="s">
        <v>269</v>
      </c>
      <c r="D227" s="247"/>
      <c r="E227" s="281" t="s">
        <v>268</v>
      </c>
      <c r="F227" s="368">
        <f>F228</f>
        <v>0</v>
      </c>
    </row>
    <row r="228" spans="1:6" ht="12" customHeight="1" hidden="1">
      <c r="A228" s="107"/>
      <c r="B228" s="5"/>
      <c r="C228" s="247"/>
      <c r="D228" s="244" t="s">
        <v>199</v>
      </c>
      <c r="E228" s="245" t="s">
        <v>198</v>
      </c>
      <c r="F228" s="368">
        <f>3!D60</f>
        <v>0</v>
      </c>
    </row>
    <row r="229" spans="1:6" ht="37.5" customHeight="1">
      <c r="A229" s="107"/>
      <c r="B229" s="5"/>
      <c r="C229" s="243" t="s">
        <v>26</v>
      </c>
      <c r="D229" s="247"/>
      <c r="E229" s="272" t="s">
        <v>29</v>
      </c>
      <c r="F229" s="368">
        <f>F230+F232+F234+F236</f>
        <v>-2658.78</v>
      </c>
    </row>
    <row r="230" spans="1:6" ht="50.25" customHeight="1">
      <c r="A230" s="107"/>
      <c r="B230" s="5"/>
      <c r="C230" s="243" t="s">
        <v>27</v>
      </c>
      <c r="D230" s="247"/>
      <c r="E230" s="282" t="s">
        <v>28</v>
      </c>
      <c r="F230" s="368">
        <f>F231</f>
        <v>-1071.71</v>
      </c>
    </row>
    <row r="231" spans="1:6" ht="24" customHeight="1">
      <c r="A231" s="107"/>
      <c r="B231" s="5"/>
      <c r="C231" s="247"/>
      <c r="D231" s="247" t="s">
        <v>157</v>
      </c>
      <c r="E231" s="275" t="s">
        <v>366</v>
      </c>
      <c r="F231" s="368">
        <f>3!D63</f>
        <v>-1071.71</v>
      </c>
    </row>
    <row r="232" spans="1:6" ht="33.75" customHeight="1">
      <c r="A232" s="107"/>
      <c r="B232" s="5"/>
      <c r="C232" s="243" t="s">
        <v>30</v>
      </c>
      <c r="D232" s="247"/>
      <c r="E232" s="240" t="s">
        <v>315</v>
      </c>
      <c r="F232" s="368">
        <f>F233</f>
        <v>7.73</v>
      </c>
    </row>
    <row r="233" spans="1:6" ht="27" customHeight="1">
      <c r="A233" s="107"/>
      <c r="B233" s="5"/>
      <c r="C233" s="247"/>
      <c r="D233" s="247" t="s">
        <v>157</v>
      </c>
      <c r="E233" s="275" t="s">
        <v>366</v>
      </c>
      <c r="F233" s="368">
        <f>3!D65</f>
        <v>7.73</v>
      </c>
    </row>
    <row r="234" spans="1:6" ht="35.25" customHeight="1">
      <c r="A234" s="107"/>
      <c r="B234" s="5"/>
      <c r="C234" s="243" t="s">
        <v>82</v>
      </c>
      <c r="D234" s="247"/>
      <c r="E234" s="240" t="s">
        <v>83</v>
      </c>
      <c r="F234" s="368">
        <f>F235</f>
        <v>-396</v>
      </c>
    </row>
    <row r="235" spans="1:6" ht="12" customHeight="1">
      <c r="A235" s="107"/>
      <c r="B235" s="5"/>
      <c r="C235" s="247"/>
      <c r="D235" s="247" t="s">
        <v>157</v>
      </c>
      <c r="E235" s="275" t="s">
        <v>366</v>
      </c>
      <c r="F235" s="368">
        <f>3!D67</f>
        <v>-396</v>
      </c>
    </row>
    <row r="236" spans="1:6" ht="38.25" customHeight="1">
      <c r="A236" s="107"/>
      <c r="B236" s="5"/>
      <c r="C236" s="243" t="s">
        <v>425</v>
      </c>
      <c r="D236" s="247"/>
      <c r="E236" s="240" t="s">
        <v>426</v>
      </c>
      <c r="F236" s="368">
        <f>F237</f>
        <v>-1198.8</v>
      </c>
    </row>
    <row r="237" spans="1:6" ht="30.75" customHeight="1">
      <c r="A237" s="107"/>
      <c r="B237" s="5"/>
      <c r="C237" s="243"/>
      <c r="D237" s="247" t="s">
        <v>157</v>
      </c>
      <c r="E237" s="275" t="s">
        <v>366</v>
      </c>
      <c r="F237" s="368">
        <f>3!D69</f>
        <v>-1198.8</v>
      </c>
    </row>
    <row r="238" spans="1:6" ht="12" customHeight="1" hidden="1">
      <c r="A238" s="107"/>
      <c r="B238" s="5"/>
      <c r="C238" s="243"/>
      <c r="D238" s="244" t="s">
        <v>199</v>
      </c>
      <c r="E238" s="245" t="s">
        <v>198</v>
      </c>
      <c r="F238" s="368"/>
    </row>
    <row r="239" spans="1:6" ht="12" customHeight="1">
      <c r="A239" s="107"/>
      <c r="B239" s="2" t="s">
        <v>133</v>
      </c>
      <c r="C239" s="244"/>
      <c r="D239" s="244"/>
      <c r="E239" s="270" t="s">
        <v>134</v>
      </c>
      <c r="F239" s="368">
        <f>F240+F263</f>
        <v>1799.86</v>
      </c>
    </row>
    <row r="240" spans="1:6" ht="34.5" customHeight="1">
      <c r="A240" s="107"/>
      <c r="B240" s="2"/>
      <c r="C240" s="247" t="s">
        <v>361</v>
      </c>
      <c r="D240" s="247"/>
      <c r="E240" s="275" t="s">
        <v>473</v>
      </c>
      <c r="F240" s="368">
        <f>F241</f>
        <v>1758.26</v>
      </c>
    </row>
    <row r="241" spans="1:6" ht="16.5" customHeight="1">
      <c r="A241" s="107"/>
      <c r="B241" s="2"/>
      <c r="C241" s="247" t="s">
        <v>368</v>
      </c>
      <c r="D241" s="247"/>
      <c r="E241" s="275" t="s">
        <v>312</v>
      </c>
      <c r="F241" s="368">
        <f>F242</f>
        <v>1758.26</v>
      </c>
    </row>
    <row r="242" spans="1:10" ht="18" customHeight="1">
      <c r="A242" s="107"/>
      <c r="B242" s="2"/>
      <c r="C242" s="247" t="s">
        <v>369</v>
      </c>
      <c r="D242" s="247"/>
      <c r="E242" s="275" t="s">
        <v>370</v>
      </c>
      <c r="F242" s="368">
        <f>F245+F247+F251+F253+F249+F257+F243+F259+F255</f>
        <v>1758.26</v>
      </c>
      <c r="J242" s="216"/>
    </row>
    <row r="243" spans="1:6" ht="51" hidden="1">
      <c r="A243" s="107"/>
      <c r="B243" s="2"/>
      <c r="C243" s="247" t="s">
        <v>437</v>
      </c>
      <c r="D243" s="247"/>
      <c r="E243" s="275" t="s">
        <v>428</v>
      </c>
      <c r="F243" s="368">
        <f>F244</f>
        <v>0</v>
      </c>
    </row>
    <row r="244" spans="1:6" ht="25.5" hidden="1">
      <c r="A244" s="107"/>
      <c r="B244" s="2"/>
      <c r="C244" s="247"/>
      <c r="D244" s="247" t="s">
        <v>157</v>
      </c>
      <c r="E244" s="275" t="s">
        <v>366</v>
      </c>
      <c r="F244" s="368">
        <f>3!D100</f>
        <v>0</v>
      </c>
    </row>
    <row r="245" spans="1:6" ht="21.75" customHeight="1">
      <c r="A245" s="107"/>
      <c r="B245" s="2"/>
      <c r="C245" s="247" t="s">
        <v>371</v>
      </c>
      <c r="D245" s="247"/>
      <c r="E245" s="275" t="s">
        <v>405</v>
      </c>
      <c r="F245" s="368">
        <f>F246</f>
        <v>-41.6</v>
      </c>
    </row>
    <row r="246" spans="1:6" ht="25.5">
      <c r="A246" s="107"/>
      <c r="B246" s="2"/>
      <c r="C246" s="247"/>
      <c r="D246" s="247" t="s">
        <v>157</v>
      </c>
      <c r="E246" s="275" t="s">
        <v>366</v>
      </c>
      <c r="F246" s="368">
        <f>3!D102</f>
        <v>-41.6</v>
      </c>
    </row>
    <row r="247" spans="1:6" ht="12.75" hidden="1">
      <c r="A247" s="107"/>
      <c r="B247" s="2"/>
      <c r="C247" s="247" t="s">
        <v>372</v>
      </c>
      <c r="D247" s="247"/>
      <c r="E247" s="285" t="s">
        <v>135</v>
      </c>
      <c r="F247" s="368">
        <f>F248</f>
        <v>0</v>
      </c>
    </row>
    <row r="248" spans="1:6" ht="25.5" hidden="1">
      <c r="A248" s="107"/>
      <c r="B248" s="2"/>
      <c r="C248" s="247"/>
      <c r="D248" s="247" t="s">
        <v>157</v>
      </c>
      <c r="E248" s="275" t="s">
        <v>366</v>
      </c>
      <c r="F248" s="368">
        <f>3!D104</f>
        <v>0</v>
      </c>
    </row>
    <row r="249" spans="1:6" ht="12.75">
      <c r="A249" s="107"/>
      <c r="B249" s="2"/>
      <c r="C249" s="247" t="s">
        <v>373</v>
      </c>
      <c r="D249" s="247"/>
      <c r="E249" s="285" t="s">
        <v>188</v>
      </c>
      <c r="F249" s="368">
        <f>F250</f>
        <v>2000</v>
      </c>
    </row>
    <row r="250" spans="1:6" ht="25.5">
      <c r="A250" s="107"/>
      <c r="B250" s="2"/>
      <c r="C250" s="247"/>
      <c r="D250" s="247" t="s">
        <v>157</v>
      </c>
      <c r="E250" s="275" t="s">
        <v>366</v>
      </c>
      <c r="F250" s="368">
        <f>3!D106</f>
        <v>2000</v>
      </c>
    </row>
    <row r="251" spans="1:6" ht="12.75" hidden="1">
      <c r="A251" s="107"/>
      <c r="B251" s="2"/>
      <c r="C251" s="247" t="s">
        <v>374</v>
      </c>
      <c r="D251" s="247"/>
      <c r="E251" s="285" t="s">
        <v>375</v>
      </c>
      <c r="F251" s="368">
        <f>F252</f>
        <v>0</v>
      </c>
    </row>
    <row r="252" spans="1:6" ht="25.5" hidden="1">
      <c r="A252" s="107"/>
      <c r="B252" s="2"/>
      <c r="C252" s="247"/>
      <c r="D252" s="247" t="s">
        <v>157</v>
      </c>
      <c r="E252" s="275" t="s">
        <v>366</v>
      </c>
      <c r="F252" s="368">
        <f>3!D108</f>
        <v>0</v>
      </c>
    </row>
    <row r="253" spans="1:6" ht="12.75">
      <c r="A253" s="107"/>
      <c r="B253" s="2"/>
      <c r="C253" s="247" t="s">
        <v>376</v>
      </c>
      <c r="D253" s="247"/>
      <c r="E253" s="285" t="s">
        <v>189</v>
      </c>
      <c r="F253" s="368">
        <f>F254</f>
        <v>-0.14</v>
      </c>
    </row>
    <row r="254" spans="1:6" ht="25.5">
      <c r="A254" s="107"/>
      <c r="B254" s="2"/>
      <c r="C254" s="247"/>
      <c r="D254" s="247" t="s">
        <v>157</v>
      </c>
      <c r="E254" s="275" t="s">
        <v>366</v>
      </c>
      <c r="F254" s="368">
        <f>3!D110</f>
        <v>-0.14</v>
      </c>
    </row>
    <row r="255" spans="1:6" ht="25.5" hidden="1">
      <c r="A255" s="107"/>
      <c r="B255" s="2"/>
      <c r="C255" s="247" t="s">
        <v>179</v>
      </c>
      <c r="D255" s="247"/>
      <c r="E255" s="337" t="s">
        <v>178</v>
      </c>
      <c r="F255" s="368">
        <f>F256</f>
        <v>0</v>
      </c>
    </row>
    <row r="256" spans="1:6" ht="25.5" hidden="1">
      <c r="A256" s="107"/>
      <c r="B256" s="2"/>
      <c r="C256" s="247"/>
      <c r="D256" s="247" t="s">
        <v>157</v>
      </c>
      <c r="E256" s="275" t="s">
        <v>366</v>
      </c>
      <c r="F256" s="368">
        <f>3!D112</f>
        <v>0</v>
      </c>
    </row>
    <row r="257" spans="1:6" ht="51" hidden="1">
      <c r="A257" s="107"/>
      <c r="B257" s="2"/>
      <c r="C257" s="276" t="s">
        <v>535</v>
      </c>
      <c r="D257" s="276"/>
      <c r="E257" s="291" t="s">
        <v>428</v>
      </c>
      <c r="F257" s="368">
        <f>F258</f>
        <v>0</v>
      </c>
    </row>
    <row r="258" spans="1:6" ht="26.25" customHeight="1" hidden="1">
      <c r="A258" s="107"/>
      <c r="B258" s="2"/>
      <c r="C258" s="276"/>
      <c r="D258" s="244" t="s">
        <v>157</v>
      </c>
      <c r="E258" s="291" t="s">
        <v>366</v>
      </c>
      <c r="F258" s="368"/>
    </row>
    <row r="259" spans="1:6" ht="51.75" customHeight="1">
      <c r="A259" s="107"/>
      <c r="B259" s="2"/>
      <c r="C259" s="276" t="s">
        <v>535</v>
      </c>
      <c r="D259" s="276"/>
      <c r="E259" s="291" t="s">
        <v>428</v>
      </c>
      <c r="F259" s="368">
        <f>F260</f>
        <v>-200</v>
      </c>
    </row>
    <row r="260" spans="1:6" ht="24" customHeight="1">
      <c r="A260" s="107"/>
      <c r="B260" s="2"/>
      <c r="C260" s="276"/>
      <c r="D260" s="244" t="s">
        <v>157</v>
      </c>
      <c r="E260" s="291" t="s">
        <v>366</v>
      </c>
      <c r="F260" s="368">
        <f>3!D114</f>
        <v>-200</v>
      </c>
    </row>
    <row r="261" spans="1:6" ht="29.25" customHeight="1" hidden="1">
      <c r="A261" s="107"/>
      <c r="B261" s="2"/>
      <c r="C261" s="276" t="s">
        <v>562</v>
      </c>
      <c r="D261" s="276"/>
      <c r="E261" s="291" t="s">
        <v>561</v>
      </c>
      <c r="F261" s="368">
        <f>F262</f>
        <v>0</v>
      </c>
    </row>
    <row r="262" spans="1:6" ht="14.25" customHeight="1" hidden="1">
      <c r="A262" s="107"/>
      <c r="B262" s="2"/>
      <c r="C262" s="276"/>
      <c r="D262" s="244" t="s">
        <v>199</v>
      </c>
      <c r="E262" s="245" t="s">
        <v>198</v>
      </c>
      <c r="F262" s="368"/>
    </row>
    <row r="263" spans="1:6" ht="26.25" customHeight="1">
      <c r="A263" s="107"/>
      <c r="B263" s="2"/>
      <c r="C263" s="243" t="s">
        <v>443</v>
      </c>
      <c r="D263" s="244"/>
      <c r="E263" s="245" t="s">
        <v>445</v>
      </c>
      <c r="F263" s="368">
        <f>F264</f>
        <v>41.6</v>
      </c>
    </row>
    <row r="264" spans="1:6" ht="26.25" customHeight="1">
      <c r="A264" s="107"/>
      <c r="B264" s="2"/>
      <c r="C264" s="401" t="s">
        <v>629</v>
      </c>
      <c r="D264" s="394"/>
      <c r="E264" s="395" t="s">
        <v>68</v>
      </c>
      <c r="F264" s="368">
        <f>F265+F267+F269</f>
        <v>41.6</v>
      </c>
    </row>
    <row r="265" spans="1:6" ht="36.75" customHeight="1">
      <c r="A265" s="107"/>
      <c r="B265" s="2"/>
      <c r="C265" s="276" t="s">
        <v>630</v>
      </c>
      <c r="D265" s="394"/>
      <c r="E265" s="395" t="s">
        <v>631</v>
      </c>
      <c r="F265" s="368">
        <f>F266</f>
        <v>7.22</v>
      </c>
    </row>
    <row r="266" spans="1:6" ht="25.5" customHeight="1">
      <c r="A266" s="107"/>
      <c r="B266" s="2"/>
      <c r="C266" s="276"/>
      <c r="D266" s="244" t="s">
        <v>157</v>
      </c>
      <c r="E266" s="291" t="s">
        <v>444</v>
      </c>
      <c r="F266" s="368">
        <f>3!D205</f>
        <v>7.22</v>
      </c>
    </row>
    <row r="267" spans="1:6" ht="42.75" customHeight="1">
      <c r="A267" s="107"/>
      <c r="B267" s="2"/>
      <c r="C267" s="276" t="s">
        <v>639</v>
      </c>
      <c r="D267" s="244"/>
      <c r="E267" s="291" t="s">
        <v>534</v>
      </c>
      <c r="F267" s="368">
        <f>F268</f>
        <v>1.08</v>
      </c>
    </row>
    <row r="268" spans="1:6" ht="25.5" customHeight="1">
      <c r="A268" s="107"/>
      <c r="B268" s="2"/>
      <c r="C268" s="276"/>
      <c r="D268" s="244" t="s">
        <v>199</v>
      </c>
      <c r="E268" s="291" t="s">
        <v>198</v>
      </c>
      <c r="F268" s="368">
        <v>1.08</v>
      </c>
    </row>
    <row r="269" spans="1:6" ht="25.5" customHeight="1">
      <c r="A269" s="434"/>
      <c r="B269" s="435"/>
      <c r="C269" s="276" t="s">
        <v>666</v>
      </c>
      <c r="D269" s="244"/>
      <c r="E269" s="291" t="s">
        <v>667</v>
      </c>
      <c r="F269" s="368">
        <f>F270</f>
        <v>33.3</v>
      </c>
    </row>
    <row r="270" spans="1:6" ht="25.5" customHeight="1">
      <c r="A270" s="434"/>
      <c r="B270" s="435"/>
      <c r="C270" s="276"/>
      <c r="D270" s="244" t="s">
        <v>199</v>
      </c>
      <c r="E270" s="291" t="s">
        <v>198</v>
      </c>
      <c r="F270" s="368">
        <v>33.3</v>
      </c>
    </row>
    <row r="271" spans="1:7" s="252" customFormat="1" ht="13.5" customHeight="1" hidden="1">
      <c r="A271" s="402"/>
      <c r="B271" s="403" t="s">
        <v>497</v>
      </c>
      <c r="C271" s="296"/>
      <c r="D271" s="244"/>
      <c r="E271" s="270" t="s">
        <v>498</v>
      </c>
      <c r="F271" s="368">
        <f>F272+F277+F282</f>
        <v>0</v>
      </c>
      <c r="G271" s="326"/>
    </row>
    <row r="272" spans="1:7" s="252" customFormat="1" ht="27" customHeight="1" hidden="1">
      <c r="A272" s="246"/>
      <c r="B272" s="244"/>
      <c r="C272" s="247" t="s">
        <v>361</v>
      </c>
      <c r="D272" s="247"/>
      <c r="E272" s="275" t="s">
        <v>473</v>
      </c>
      <c r="F272" s="368">
        <f>F273</f>
        <v>0</v>
      </c>
      <c r="G272" s="326"/>
    </row>
    <row r="273" spans="1:7" s="252" customFormat="1" ht="24" customHeight="1" hidden="1">
      <c r="A273" s="246"/>
      <c r="B273" s="244"/>
      <c r="C273" s="247" t="s">
        <v>362</v>
      </c>
      <c r="D273" s="247"/>
      <c r="E273" s="275" t="s">
        <v>311</v>
      </c>
      <c r="F273" s="368">
        <f>F274</f>
        <v>0</v>
      </c>
      <c r="G273" s="326"/>
    </row>
    <row r="274" spans="1:7" s="252" customFormat="1" ht="15.75" customHeight="1" hidden="1">
      <c r="A274" s="246"/>
      <c r="B274" s="244"/>
      <c r="C274" s="247" t="s">
        <v>522</v>
      </c>
      <c r="D274" s="247"/>
      <c r="E274" s="275" t="s">
        <v>523</v>
      </c>
      <c r="F274" s="368">
        <f>F275</f>
        <v>0</v>
      </c>
      <c r="G274" s="326"/>
    </row>
    <row r="275" spans="1:7" s="252" customFormat="1" ht="26.25" customHeight="1" hidden="1">
      <c r="A275" s="246"/>
      <c r="B275" s="244"/>
      <c r="C275" s="247" t="s">
        <v>520</v>
      </c>
      <c r="D275" s="247"/>
      <c r="E275" s="275" t="s">
        <v>521</v>
      </c>
      <c r="F275" s="368">
        <f>F276</f>
        <v>0</v>
      </c>
      <c r="G275" s="326"/>
    </row>
    <row r="276" spans="1:7" s="252" customFormat="1" ht="18" customHeight="1" hidden="1">
      <c r="A276" s="246"/>
      <c r="B276" s="244"/>
      <c r="C276" s="247"/>
      <c r="D276" s="244" t="s">
        <v>199</v>
      </c>
      <c r="E276" s="245" t="s">
        <v>198</v>
      </c>
      <c r="F276" s="368">
        <v>0</v>
      </c>
      <c r="G276" s="326"/>
    </row>
    <row r="277" spans="1:7" s="252" customFormat="1" ht="25.5" customHeight="1" hidden="1">
      <c r="A277" s="246"/>
      <c r="B277" s="244"/>
      <c r="C277" s="247" t="s">
        <v>67</v>
      </c>
      <c r="D277" s="247"/>
      <c r="E277" s="275" t="s">
        <v>68</v>
      </c>
      <c r="F277" s="368">
        <f>F278</f>
        <v>0</v>
      </c>
      <c r="G277" s="326"/>
    </row>
    <row r="278" spans="1:7" s="252" customFormat="1" ht="42" customHeight="1" hidden="1">
      <c r="A278" s="246"/>
      <c r="B278" s="244"/>
      <c r="C278" s="243" t="s">
        <v>23</v>
      </c>
      <c r="D278" s="244"/>
      <c r="E278" s="245" t="s">
        <v>24</v>
      </c>
      <c r="F278" s="368">
        <f>F279</f>
        <v>0</v>
      </c>
      <c r="G278" s="326"/>
    </row>
    <row r="279" spans="1:7" s="252" customFormat="1" ht="15" customHeight="1" hidden="1">
      <c r="A279" s="246"/>
      <c r="B279" s="244"/>
      <c r="C279" s="244"/>
      <c r="D279" s="244" t="s">
        <v>199</v>
      </c>
      <c r="E279" s="245" t="s">
        <v>198</v>
      </c>
      <c r="F279" s="368">
        <f>3!D176</f>
        <v>0</v>
      </c>
      <c r="G279" s="326"/>
    </row>
    <row r="280" spans="1:7" s="252" customFormat="1" ht="15" customHeight="1" hidden="1">
      <c r="A280" s="246"/>
      <c r="B280" s="244"/>
      <c r="C280" s="244"/>
      <c r="D280" s="244"/>
      <c r="E280" s="245"/>
      <c r="F280" s="368"/>
      <c r="G280" s="326"/>
    </row>
    <row r="281" spans="1:7" s="252" customFormat="1" ht="15" customHeight="1" hidden="1">
      <c r="A281" s="246"/>
      <c r="B281" s="244"/>
      <c r="C281" s="244"/>
      <c r="D281" s="244"/>
      <c r="E281" s="245"/>
      <c r="F281" s="368"/>
      <c r="G281" s="326"/>
    </row>
    <row r="282" spans="1:7" s="252" customFormat="1" ht="27" customHeight="1" hidden="1">
      <c r="A282" s="246"/>
      <c r="B282" s="244"/>
      <c r="C282" s="247" t="s">
        <v>614</v>
      </c>
      <c r="D282" s="385"/>
      <c r="E282" s="238" t="s">
        <v>615</v>
      </c>
      <c r="F282" s="368">
        <f>F283</f>
        <v>0</v>
      </c>
      <c r="G282" s="326"/>
    </row>
    <row r="283" spans="1:7" s="252" customFormat="1" ht="27.75" customHeight="1" hidden="1">
      <c r="A283" s="246"/>
      <c r="B283" s="244"/>
      <c r="C283" s="247" t="s">
        <v>616</v>
      </c>
      <c r="D283" s="386"/>
      <c r="E283" s="238" t="s">
        <v>617</v>
      </c>
      <c r="F283" s="368">
        <f>F284</f>
        <v>0</v>
      </c>
      <c r="G283" s="326"/>
    </row>
    <row r="284" spans="1:7" s="252" customFormat="1" ht="56.25" customHeight="1" hidden="1">
      <c r="A284" s="246"/>
      <c r="B284" s="244"/>
      <c r="C284" s="247" t="s">
        <v>618</v>
      </c>
      <c r="D284" s="386"/>
      <c r="E284" s="238" t="s">
        <v>619</v>
      </c>
      <c r="F284" s="368">
        <f>F285</f>
        <v>0</v>
      </c>
      <c r="G284" s="326"/>
    </row>
    <row r="285" spans="1:7" s="252" customFormat="1" ht="24.75" customHeight="1" hidden="1">
      <c r="A285" s="246"/>
      <c r="B285" s="244"/>
      <c r="C285" s="386"/>
      <c r="D285" s="247" t="s">
        <v>157</v>
      </c>
      <c r="E285" s="275" t="s">
        <v>366</v>
      </c>
      <c r="F285" s="368">
        <f>3!D215</f>
        <v>0</v>
      </c>
      <c r="G285" s="326"/>
    </row>
    <row r="286" spans="1:6" ht="18" customHeight="1" hidden="1">
      <c r="A286" s="107"/>
      <c r="B286" s="13" t="s">
        <v>176</v>
      </c>
      <c r="C286" s="268"/>
      <c r="D286" s="268"/>
      <c r="E286" s="269" t="s">
        <v>177</v>
      </c>
      <c r="F286" s="367">
        <f>F287</f>
        <v>0</v>
      </c>
    </row>
    <row r="287" spans="1:6" ht="12.75" hidden="1">
      <c r="A287" s="107"/>
      <c r="B287" s="2" t="s">
        <v>210</v>
      </c>
      <c r="C287" s="244"/>
      <c r="D287" s="244"/>
      <c r="E287" s="270" t="s">
        <v>211</v>
      </c>
      <c r="F287" s="368">
        <f>F288</f>
        <v>0</v>
      </c>
    </row>
    <row r="288" spans="1:6" ht="12.75" hidden="1">
      <c r="A288" s="108"/>
      <c r="B288" s="2"/>
      <c r="C288" s="247" t="s">
        <v>74</v>
      </c>
      <c r="D288" s="244"/>
      <c r="E288" s="275" t="s">
        <v>84</v>
      </c>
      <c r="F288" s="368">
        <f>F289</f>
        <v>0</v>
      </c>
    </row>
    <row r="289" spans="1:6" ht="12.75" hidden="1">
      <c r="A289" s="108"/>
      <c r="B289" s="2"/>
      <c r="C289" s="247" t="s">
        <v>496</v>
      </c>
      <c r="D289" s="244"/>
      <c r="E289" s="275" t="s">
        <v>495</v>
      </c>
      <c r="F289" s="368">
        <f>F290</f>
        <v>0</v>
      </c>
    </row>
    <row r="290" spans="1:6" ht="26.25" customHeight="1" hidden="1">
      <c r="A290" s="107"/>
      <c r="B290" s="2"/>
      <c r="C290" s="283"/>
      <c r="D290" s="244" t="s">
        <v>132</v>
      </c>
      <c r="E290" s="270" t="s">
        <v>131</v>
      </c>
      <c r="F290" s="368">
        <f>3!D223</f>
        <v>0</v>
      </c>
    </row>
    <row r="291" spans="1:6" ht="12.75">
      <c r="A291" s="107"/>
      <c r="B291" s="13" t="s">
        <v>163</v>
      </c>
      <c r="C291" s="268"/>
      <c r="D291" s="268"/>
      <c r="E291" s="269" t="s">
        <v>276</v>
      </c>
      <c r="F291" s="367">
        <f>F292</f>
        <v>275.81</v>
      </c>
    </row>
    <row r="292" spans="1:6" ht="12.75">
      <c r="A292" s="107"/>
      <c r="B292" s="2" t="s">
        <v>164</v>
      </c>
      <c r="C292" s="244"/>
      <c r="D292" s="244"/>
      <c r="E292" s="270" t="s">
        <v>165</v>
      </c>
      <c r="F292" s="368">
        <f>F293</f>
        <v>275.81</v>
      </c>
    </row>
    <row r="293" spans="1:6" ht="25.5">
      <c r="A293" s="107"/>
      <c r="B293" s="2"/>
      <c r="C293" s="244" t="s">
        <v>350</v>
      </c>
      <c r="D293" s="244"/>
      <c r="E293" s="270" t="s">
        <v>480</v>
      </c>
      <c r="F293" s="368">
        <f>F297+F300+F294+F303</f>
        <v>275.81</v>
      </c>
    </row>
    <row r="294" spans="1:6" ht="38.25" hidden="1">
      <c r="A294" s="107"/>
      <c r="B294" s="2"/>
      <c r="C294" s="243" t="s">
        <v>410</v>
      </c>
      <c r="D294" s="268"/>
      <c r="E294" s="274" t="s">
        <v>411</v>
      </c>
      <c r="F294" s="368">
        <f>F295</f>
        <v>782.02</v>
      </c>
    </row>
    <row r="295" spans="1:6" ht="25.5" hidden="1">
      <c r="A295" s="107"/>
      <c r="B295" s="2"/>
      <c r="C295" s="243" t="s">
        <v>412</v>
      </c>
      <c r="D295" s="268"/>
      <c r="E295" s="272" t="s">
        <v>345</v>
      </c>
      <c r="F295" s="368">
        <f>F296</f>
        <v>782.02</v>
      </c>
    </row>
    <row r="296" spans="1:6" ht="25.5" hidden="1">
      <c r="A296" s="107"/>
      <c r="B296" s="2"/>
      <c r="C296" s="243"/>
      <c r="D296" s="244" t="s">
        <v>132</v>
      </c>
      <c r="E296" s="270" t="s">
        <v>131</v>
      </c>
      <c r="F296" s="368">
        <f>3!D24</f>
        <v>782.02</v>
      </c>
    </row>
    <row r="297" spans="1:6" ht="27.75" customHeight="1" hidden="1">
      <c r="A297" s="107"/>
      <c r="B297" s="2"/>
      <c r="C297" s="244" t="s">
        <v>351</v>
      </c>
      <c r="D297" s="244"/>
      <c r="E297" s="270" t="s">
        <v>352</v>
      </c>
      <c r="F297" s="368">
        <f>F298</f>
        <v>193.79</v>
      </c>
    </row>
    <row r="298" spans="1:6" ht="25.5" hidden="1">
      <c r="A298" s="107"/>
      <c r="B298" s="2"/>
      <c r="C298" s="244" t="s">
        <v>353</v>
      </c>
      <c r="D298" s="244"/>
      <c r="E298" s="275" t="s">
        <v>345</v>
      </c>
      <c r="F298" s="368">
        <f>F299</f>
        <v>193.79</v>
      </c>
    </row>
    <row r="299" spans="1:6" ht="25.5" hidden="1">
      <c r="A299" s="107"/>
      <c r="B299" s="2"/>
      <c r="C299" s="244"/>
      <c r="D299" s="244" t="s">
        <v>132</v>
      </c>
      <c r="E299" s="273" t="s">
        <v>131</v>
      </c>
      <c r="F299" s="368">
        <f>3!D27</f>
        <v>193.79</v>
      </c>
    </row>
    <row r="300" spans="1:6" ht="25.5">
      <c r="A300" s="107"/>
      <c r="B300" s="2"/>
      <c r="C300" s="243" t="s">
        <v>446</v>
      </c>
      <c r="D300" s="247"/>
      <c r="E300" s="274" t="s">
        <v>447</v>
      </c>
      <c r="F300" s="368">
        <f>F301</f>
        <v>-300</v>
      </c>
    </row>
    <row r="301" spans="1:6" ht="25.5">
      <c r="A301" s="107"/>
      <c r="B301" s="2"/>
      <c r="C301" s="243" t="s">
        <v>633</v>
      </c>
      <c r="D301" s="277"/>
      <c r="E301" s="271" t="s">
        <v>632</v>
      </c>
      <c r="F301" s="368">
        <f>F302</f>
        <v>-300</v>
      </c>
    </row>
    <row r="302" spans="1:6" ht="25.5">
      <c r="A302" s="107"/>
      <c r="B302" s="2"/>
      <c r="C302" s="243"/>
      <c r="D302" s="247" t="s">
        <v>132</v>
      </c>
      <c r="E302" s="273" t="s">
        <v>131</v>
      </c>
      <c r="F302" s="368">
        <f>3!D41</f>
        <v>-300</v>
      </c>
    </row>
    <row r="303" spans="1:6" ht="25.5">
      <c r="A303" s="107"/>
      <c r="B303" s="2"/>
      <c r="C303" s="243" t="s">
        <v>635</v>
      </c>
      <c r="D303" s="247"/>
      <c r="E303" s="273" t="s">
        <v>634</v>
      </c>
      <c r="F303" s="368">
        <f>F304</f>
        <v>-400</v>
      </c>
    </row>
    <row r="304" spans="1:6" ht="30.75" customHeight="1">
      <c r="A304" s="107"/>
      <c r="B304" s="2"/>
      <c r="C304" s="243" t="s">
        <v>693</v>
      </c>
      <c r="D304" s="247"/>
      <c r="E304" s="273" t="s">
        <v>694</v>
      </c>
      <c r="F304" s="368">
        <f>F305</f>
        <v>-400</v>
      </c>
    </row>
    <row r="305" spans="1:6" ht="25.5">
      <c r="A305" s="107"/>
      <c r="B305" s="2"/>
      <c r="C305" s="243"/>
      <c r="D305" s="247" t="s">
        <v>132</v>
      </c>
      <c r="E305" s="273" t="s">
        <v>131</v>
      </c>
      <c r="F305" s="368">
        <f>3!D44</f>
        <v>-400</v>
      </c>
    </row>
    <row r="306" spans="1:6" ht="12.75" hidden="1">
      <c r="A306" s="107"/>
      <c r="B306" s="116" t="s">
        <v>420</v>
      </c>
      <c r="C306" s="322"/>
      <c r="D306" s="283"/>
      <c r="E306" s="284" t="s">
        <v>421</v>
      </c>
      <c r="F306" s="367">
        <f>F307</f>
        <v>0</v>
      </c>
    </row>
    <row r="307" spans="1:6" ht="12.75" hidden="1">
      <c r="A307" s="107"/>
      <c r="B307" s="2" t="s">
        <v>422</v>
      </c>
      <c r="C307" s="243"/>
      <c r="D307" s="244"/>
      <c r="E307" s="245" t="s">
        <v>423</v>
      </c>
      <c r="F307" s="368">
        <f>F308</f>
        <v>0</v>
      </c>
    </row>
    <row r="308" spans="1:6" ht="12.75" hidden="1">
      <c r="A308" s="107"/>
      <c r="B308" s="2"/>
      <c r="C308" s="247" t="s">
        <v>74</v>
      </c>
      <c r="D308" s="244"/>
      <c r="E308" s="275" t="s">
        <v>84</v>
      </c>
      <c r="F308" s="368">
        <f>F309</f>
        <v>0</v>
      </c>
    </row>
    <row r="309" spans="1:11" ht="38.25" hidden="1">
      <c r="A309" s="107"/>
      <c r="B309" s="2"/>
      <c r="C309" s="296" t="s">
        <v>435</v>
      </c>
      <c r="D309" s="247"/>
      <c r="E309" s="275" t="s">
        <v>418</v>
      </c>
      <c r="F309" s="368">
        <f>F310</f>
        <v>0</v>
      </c>
      <c r="K309" s="7" t="s">
        <v>104</v>
      </c>
    </row>
    <row r="310" spans="1:6" ht="25.5" hidden="1">
      <c r="A310" s="107"/>
      <c r="B310" s="2"/>
      <c r="C310" s="296"/>
      <c r="D310" s="247" t="s">
        <v>157</v>
      </c>
      <c r="E310" s="275" t="s">
        <v>366</v>
      </c>
      <c r="F310" s="368"/>
    </row>
    <row r="311" spans="1:6" ht="12.75" hidden="1">
      <c r="A311" s="107"/>
      <c r="B311" s="13" t="s">
        <v>160</v>
      </c>
      <c r="C311" s="268"/>
      <c r="D311" s="268"/>
      <c r="E311" s="269" t="s">
        <v>161</v>
      </c>
      <c r="F311" s="367">
        <f>F312+F316</f>
        <v>0</v>
      </c>
    </row>
    <row r="312" spans="1:6" ht="12.75" hidden="1">
      <c r="A312" s="107"/>
      <c r="B312" s="2" t="s">
        <v>307</v>
      </c>
      <c r="C312" s="244"/>
      <c r="D312" s="268"/>
      <c r="E312" s="270" t="s">
        <v>314</v>
      </c>
      <c r="F312" s="368">
        <f>F313</f>
        <v>0</v>
      </c>
    </row>
    <row r="313" spans="1:6" ht="12.75" hidden="1">
      <c r="A313" s="107"/>
      <c r="B313" s="2"/>
      <c r="C313" s="247" t="s">
        <v>74</v>
      </c>
      <c r="D313" s="244"/>
      <c r="E313" s="275" t="s">
        <v>84</v>
      </c>
      <c r="F313" s="368">
        <f>F314</f>
        <v>0</v>
      </c>
    </row>
    <row r="314" spans="1:6" ht="38.25" hidden="1">
      <c r="A314" s="107"/>
      <c r="B314" s="13"/>
      <c r="C314" s="247" t="s">
        <v>85</v>
      </c>
      <c r="D314" s="246"/>
      <c r="E314" s="275" t="s">
        <v>86</v>
      </c>
      <c r="F314" s="368">
        <f>F315</f>
        <v>0</v>
      </c>
    </row>
    <row r="315" spans="1:6" ht="12.75" hidden="1">
      <c r="A315" s="107"/>
      <c r="B315" s="13"/>
      <c r="C315" s="283"/>
      <c r="D315" s="247" t="s">
        <v>308</v>
      </c>
      <c r="E315" s="275" t="s">
        <v>309</v>
      </c>
      <c r="F315" s="368">
        <f>3!D239</f>
        <v>0</v>
      </c>
    </row>
    <row r="316" spans="1:6" ht="12.75" hidden="1">
      <c r="A316" s="107"/>
      <c r="B316" s="2" t="s">
        <v>162</v>
      </c>
      <c r="C316" s="244"/>
      <c r="D316" s="244"/>
      <c r="E316" s="270" t="s">
        <v>173</v>
      </c>
      <c r="F316" s="368">
        <f>F317+F321</f>
        <v>0</v>
      </c>
    </row>
    <row r="317" spans="1:6" ht="25.5" hidden="1">
      <c r="A317" s="107"/>
      <c r="B317" s="2"/>
      <c r="C317" s="244" t="s">
        <v>350</v>
      </c>
      <c r="D317" s="244"/>
      <c r="E317" s="270" t="s">
        <v>480</v>
      </c>
      <c r="F317" s="368">
        <f>F318</f>
        <v>0</v>
      </c>
    </row>
    <row r="318" spans="1:6" ht="25.5" hidden="1">
      <c r="A318" s="107"/>
      <c r="B318" s="2"/>
      <c r="C318" s="247" t="s">
        <v>358</v>
      </c>
      <c r="D318" s="247"/>
      <c r="E318" s="275" t="s">
        <v>359</v>
      </c>
      <c r="F318" s="368">
        <f>F319</f>
        <v>0</v>
      </c>
    </row>
    <row r="319" spans="1:6" ht="80.25" customHeight="1" hidden="1">
      <c r="A319" s="107"/>
      <c r="B319" s="2"/>
      <c r="C319" s="276" t="s">
        <v>432</v>
      </c>
      <c r="D319" s="247"/>
      <c r="E319" s="275" t="s">
        <v>360</v>
      </c>
      <c r="F319" s="368">
        <f>F320</f>
        <v>0</v>
      </c>
    </row>
    <row r="320" spans="1:6" ht="25.5" hidden="1">
      <c r="A320" s="107"/>
      <c r="B320" s="2"/>
      <c r="C320" s="247"/>
      <c r="D320" s="247" t="s">
        <v>132</v>
      </c>
      <c r="E320" s="273" t="s">
        <v>131</v>
      </c>
      <c r="F320" s="368">
        <f>3!D38</f>
        <v>0</v>
      </c>
    </row>
    <row r="321" spans="1:6" ht="25.5" hidden="1">
      <c r="A321" s="107"/>
      <c r="B321" s="2"/>
      <c r="C321" s="243" t="s">
        <v>14</v>
      </c>
      <c r="D321" s="247"/>
      <c r="E321" s="239" t="s">
        <v>474</v>
      </c>
      <c r="F321" s="368">
        <f>F322</f>
        <v>0</v>
      </c>
    </row>
    <row r="322" spans="1:6" ht="25.5" hidden="1">
      <c r="A322" s="107"/>
      <c r="B322" s="2"/>
      <c r="C322" s="243" t="s">
        <v>15</v>
      </c>
      <c r="D322" s="247"/>
      <c r="E322" s="275" t="s">
        <v>18</v>
      </c>
      <c r="F322" s="368">
        <f>F323</f>
        <v>0</v>
      </c>
    </row>
    <row r="323" spans="1:6" ht="25.5" hidden="1">
      <c r="A323" s="107"/>
      <c r="B323" s="2"/>
      <c r="C323" s="243" t="s">
        <v>455</v>
      </c>
      <c r="D323" s="247"/>
      <c r="E323" s="239" t="s">
        <v>459</v>
      </c>
      <c r="F323" s="368">
        <f>F324</f>
        <v>0</v>
      </c>
    </row>
    <row r="324" spans="1:6" ht="12.75" hidden="1">
      <c r="A324" s="107"/>
      <c r="B324" s="2"/>
      <c r="C324" s="247"/>
      <c r="D324" s="244" t="s">
        <v>199</v>
      </c>
      <c r="E324" s="245" t="s">
        <v>198</v>
      </c>
      <c r="F324" s="368">
        <f>3!D120</f>
        <v>0</v>
      </c>
    </row>
    <row r="325" spans="1:6" ht="12.75">
      <c r="A325" s="107"/>
      <c r="B325" s="13" t="s">
        <v>168</v>
      </c>
      <c r="C325" s="268"/>
      <c r="D325" s="268"/>
      <c r="E325" s="286" t="s">
        <v>166</v>
      </c>
      <c r="F325" s="367">
        <f>F326</f>
        <v>-652.21</v>
      </c>
    </row>
    <row r="326" spans="1:6" ht="12.75">
      <c r="A326" s="107"/>
      <c r="B326" s="2" t="s">
        <v>169</v>
      </c>
      <c r="C326" s="244"/>
      <c r="D326" s="244"/>
      <c r="E326" s="245" t="s">
        <v>207</v>
      </c>
      <c r="F326" s="368">
        <f>F327+F339</f>
        <v>-652.21</v>
      </c>
    </row>
    <row r="327" spans="1:6" ht="25.5" customHeight="1" hidden="1">
      <c r="A327" s="107"/>
      <c r="B327" s="2"/>
      <c r="C327" s="244" t="s">
        <v>341</v>
      </c>
      <c r="D327" s="244"/>
      <c r="E327" s="270" t="s">
        <v>481</v>
      </c>
      <c r="F327" s="368">
        <f>F328+F331+F334</f>
        <v>0</v>
      </c>
    </row>
    <row r="328" spans="1:10" ht="38.25" hidden="1">
      <c r="A328" s="107"/>
      <c r="B328" s="2"/>
      <c r="C328" s="244" t="s">
        <v>342</v>
      </c>
      <c r="D328" s="244"/>
      <c r="E328" s="270" t="s">
        <v>343</v>
      </c>
      <c r="F328" s="368">
        <f>F329</f>
        <v>0</v>
      </c>
      <c r="J328" s="216"/>
    </row>
    <row r="329" spans="1:6" ht="25.5" hidden="1">
      <c r="A329" s="107"/>
      <c r="B329" s="2"/>
      <c r="C329" s="244" t="s">
        <v>344</v>
      </c>
      <c r="D329" s="244"/>
      <c r="E329" s="270" t="s">
        <v>345</v>
      </c>
      <c r="F329" s="368">
        <f>F330</f>
        <v>0</v>
      </c>
    </row>
    <row r="330" spans="1:6" ht="25.5" hidden="1">
      <c r="A330" s="107"/>
      <c r="B330" s="2"/>
      <c r="C330" s="244"/>
      <c r="D330" s="244" t="s">
        <v>132</v>
      </c>
      <c r="E330" s="270" t="s">
        <v>131</v>
      </c>
      <c r="F330" s="368">
        <f>3!D12</f>
        <v>0</v>
      </c>
    </row>
    <row r="331" spans="1:6" ht="12.75" hidden="1">
      <c r="A331" s="107"/>
      <c r="B331" s="2"/>
      <c r="C331" s="244" t="s">
        <v>346</v>
      </c>
      <c r="D331" s="244"/>
      <c r="E331" s="270" t="s">
        <v>347</v>
      </c>
      <c r="F331" s="368">
        <f>F332</f>
        <v>0</v>
      </c>
    </row>
    <row r="332" spans="1:6" ht="12.75" hidden="1">
      <c r="A332" s="107"/>
      <c r="B332" s="2"/>
      <c r="C332" s="244" t="s">
        <v>348</v>
      </c>
      <c r="D332" s="244"/>
      <c r="E332" s="270" t="s">
        <v>349</v>
      </c>
      <c r="F332" s="368">
        <f>F333</f>
        <v>0</v>
      </c>
    </row>
    <row r="333" spans="1:6" ht="25.5" hidden="1">
      <c r="A333" s="107"/>
      <c r="B333" s="2"/>
      <c r="C333" s="244"/>
      <c r="D333" s="244" t="s">
        <v>132</v>
      </c>
      <c r="E333" s="270" t="s">
        <v>131</v>
      </c>
      <c r="F333" s="368">
        <f>3!D15</f>
        <v>0</v>
      </c>
    </row>
    <row r="334" spans="1:6" ht="25.5" hidden="1">
      <c r="A334" s="107"/>
      <c r="B334" s="2"/>
      <c r="C334" s="244" t="s">
        <v>556</v>
      </c>
      <c r="D334" s="247"/>
      <c r="E334" s="271" t="s">
        <v>557</v>
      </c>
      <c r="F334" s="368">
        <f>F335+F337</f>
        <v>0</v>
      </c>
    </row>
    <row r="335" spans="1:6" ht="25.5" hidden="1">
      <c r="A335" s="107"/>
      <c r="B335" s="2"/>
      <c r="C335" s="244" t="s">
        <v>558</v>
      </c>
      <c r="D335" s="247"/>
      <c r="E335" s="273" t="s">
        <v>559</v>
      </c>
      <c r="F335" s="368">
        <f>F336</f>
        <v>0</v>
      </c>
    </row>
    <row r="336" spans="1:6" ht="12.75" hidden="1">
      <c r="A336" s="107"/>
      <c r="B336" s="2"/>
      <c r="C336" s="244"/>
      <c r="D336" s="244" t="s">
        <v>199</v>
      </c>
      <c r="E336" s="245" t="s">
        <v>198</v>
      </c>
      <c r="F336" s="368">
        <f>3!D18</f>
        <v>0</v>
      </c>
    </row>
    <row r="337" spans="1:6" ht="25.5" hidden="1">
      <c r="A337" s="107"/>
      <c r="B337" s="2"/>
      <c r="C337" s="244" t="s">
        <v>560</v>
      </c>
      <c r="D337" s="244"/>
      <c r="E337" s="245" t="s">
        <v>559</v>
      </c>
      <c r="F337" s="368">
        <f>F338</f>
        <v>0</v>
      </c>
    </row>
    <row r="338" spans="1:6" ht="25.5" hidden="1">
      <c r="A338" s="107"/>
      <c r="B338" s="2"/>
      <c r="C338" s="244"/>
      <c r="D338" s="247" t="s">
        <v>157</v>
      </c>
      <c r="E338" s="275" t="s">
        <v>366</v>
      </c>
      <c r="F338" s="368">
        <f>3!D20</f>
        <v>0</v>
      </c>
    </row>
    <row r="339" spans="1:6" ht="25.5">
      <c r="A339" s="107"/>
      <c r="B339" s="2"/>
      <c r="C339" s="247" t="s">
        <v>377</v>
      </c>
      <c r="D339" s="247"/>
      <c r="E339" s="275" t="s">
        <v>475</v>
      </c>
      <c r="F339" s="368">
        <f>F340</f>
        <v>-652.21</v>
      </c>
    </row>
    <row r="340" spans="1:6" ht="25.5">
      <c r="A340" s="107"/>
      <c r="B340" s="2"/>
      <c r="C340" s="247" t="s">
        <v>391</v>
      </c>
      <c r="D340" s="247"/>
      <c r="E340" s="275" t="s">
        <v>392</v>
      </c>
      <c r="F340" s="368">
        <f>F341</f>
        <v>-652.21</v>
      </c>
    </row>
    <row r="341" spans="1:6" ht="12.75">
      <c r="A341" s="107"/>
      <c r="B341" s="2"/>
      <c r="C341" s="247" t="s">
        <v>11</v>
      </c>
      <c r="D341" s="247"/>
      <c r="E341" s="275" t="s">
        <v>12</v>
      </c>
      <c r="F341" s="368">
        <f>F342</f>
        <v>-652.21</v>
      </c>
    </row>
    <row r="342" spans="1:6" ht="25.5">
      <c r="A342" s="107"/>
      <c r="B342" s="2"/>
      <c r="C342" s="247"/>
      <c r="D342" s="247" t="s">
        <v>157</v>
      </c>
      <c r="E342" s="275" t="s">
        <v>366</v>
      </c>
      <c r="F342" s="368">
        <f>3!D148</f>
        <v>-652.21</v>
      </c>
    </row>
    <row r="343" spans="1:6" ht="12.75" hidden="1">
      <c r="A343" s="107"/>
      <c r="B343" s="13" t="s">
        <v>592</v>
      </c>
      <c r="C343" s="283"/>
      <c r="D343" s="268"/>
      <c r="E343" s="269" t="s">
        <v>591</v>
      </c>
      <c r="F343" s="367">
        <f>F344</f>
        <v>0</v>
      </c>
    </row>
    <row r="344" spans="1:6" ht="25.5" hidden="1">
      <c r="A344" s="107"/>
      <c r="B344" s="2" t="s">
        <v>593</v>
      </c>
      <c r="C344" s="247"/>
      <c r="D344" s="244"/>
      <c r="E344" s="270" t="s">
        <v>594</v>
      </c>
      <c r="F344" s="368">
        <f>F345</f>
        <v>0</v>
      </c>
    </row>
    <row r="345" spans="1:6" ht="25.5" hidden="1">
      <c r="A345" s="107"/>
      <c r="B345" s="2"/>
      <c r="C345" s="244" t="s">
        <v>588</v>
      </c>
      <c r="D345" s="295"/>
      <c r="E345" s="270" t="s">
        <v>589</v>
      </c>
      <c r="F345" s="368">
        <f>F346</f>
        <v>0</v>
      </c>
    </row>
    <row r="346" spans="1:6" ht="12.75" hidden="1">
      <c r="A346" s="107"/>
      <c r="B346" s="2"/>
      <c r="C346" s="295"/>
      <c r="D346" s="295" t="s">
        <v>590</v>
      </c>
      <c r="E346" s="270" t="s">
        <v>591</v>
      </c>
      <c r="F346" s="368">
        <f>3!D245</f>
        <v>0</v>
      </c>
    </row>
    <row r="347" spans="1:6" ht="12.75">
      <c r="A347" s="172">
        <v>531</v>
      </c>
      <c r="B347" s="13"/>
      <c r="C347" s="268"/>
      <c r="D347" s="268"/>
      <c r="E347" s="323" t="s">
        <v>407</v>
      </c>
      <c r="F347" s="367">
        <f>F348</f>
        <v>-90.7</v>
      </c>
    </row>
    <row r="348" spans="1:6" ht="12.75">
      <c r="A348" s="107"/>
      <c r="B348" s="176" t="s">
        <v>190</v>
      </c>
      <c r="C348" s="324"/>
      <c r="D348" s="324"/>
      <c r="E348" s="324" t="s">
        <v>191</v>
      </c>
      <c r="F348" s="368">
        <f>F349</f>
        <v>-90.7</v>
      </c>
    </row>
    <row r="349" spans="1:6" ht="38.25">
      <c r="A349" s="107"/>
      <c r="B349" s="2" t="s">
        <v>403</v>
      </c>
      <c r="C349" s="244"/>
      <c r="D349" s="244"/>
      <c r="E349" s="325" t="s">
        <v>406</v>
      </c>
      <c r="F349" s="368">
        <f>F350</f>
        <v>-90.7</v>
      </c>
    </row>
    <row r="350" spans="1:6" ht="12.75">
      <c r="A350" s="107"/>
      <c r="B350" s="2"/>
      <c r="C350" s="247" t="s">
        <v>74</v>
      </c>
      <c r="D350" s="244"/>
      <c r="E350" s="275" t="s">
        <v>84</v>
      </c>
      <c r="F350" s="368">
        <f>+F351</f>
        <v>-90.7</v>
      </c>
    </row>
    <row r="351" spans="1:6" ht="25.5">
      <c r="A351" s="107"/>
      <c r="B351" s="2"/>
      <c r="C351" s="292" t="s">
        <v>13</v>
      </c>
      <c r="D351" s="244"/>
      <c r="E351" s="275" t="s">
        <v>381</v>
      </c>
      <c r="F351" s="368">
        <f>F352+F353</f>
        <v>-90.7</v>
      </c>
    </row>
    <row r="352" spans="1:6" ht="51">
      <c r="A352" s="107"/>
      <c r="B352" s="2"/>
      <c r="C352" s="292"/>
      <c r="D352" s="247" t="s">
        <v>156</v>
      </c>
      <c r="E352" s="275" t="s">
        <v>296</v>
      </c>
      <c r="F352" s="368">
        <f>3!D225</f>
        <v>-82.8</v>
      </c>
    </row>
    <row r="353" spans="1:6" ht="25.5">
      <c r="A353" s="107"/>
      <c r="B353" s="2"/>
      <c r="C353" s="283"/>
      <c r="D353" s="247" t="s">
        <v>157</v>
      </c>
      <c r="E353" s="275" t="s">
        <v>366</v>
      </c>
      <c r="F353" s="368">
        <f>3!D226</f>
        <v>-7.9</v>
      </c>
    </row>
    <row r="354" spans="1:8" ht="11.25" customHeight="1">
      <c r="A354" s="107"/>
      <c r="B354" s="16"/>
      <c r="C354" s="276"/>
      <c r="D354" s="276"/>
      <c r="E354" s="298" t="s">
        <v>174</v>
      </c>
      <c r="F354" s="367">
        <f>F9+F347</f>
        <v>-19240.81</v>
      </c>
      <c r="H354" s="229">
        <f>F354-3!D271</f>
        <v>0</v>
      </c>
    </row>
    <row r="355" ht="11.25" customHeight="1"/>
    <row r="356" ht="11.25" customHeight="1" hidden="1">
      <c r="F356" s="380">
        <f>F354-F347-F115</f>
        <v>-18649.77</v>
      </c>
    </row>
    <row r="357" ht="11.25" customHeight="1" hidden="1">
      <c r="F357" s="380">
        <f>3!D271-5!F354</f>
        <v>0</v>
      </c>
    </row>
    <row r="358" ht="11.25" customHeight="1" hidden="1">
      <c r="F358" s="380">
        <f>F354-3!D271</f>
        <v>0</v>
      </c>
    </row>
    <row r="359" ht="11.25" customHeight="1" hidden="1"/>
    <row r="360" ht="11.25" customHeight="1" hidden="1"/>
    <row r="361" ht="12.75" hidden="1">
      <c r="F361" s="380">
        <f>F354-F347-F115</f>
        <v>-18649.77</v>
      </c>
    </row>
    <row r="362" ht="12.75" hidden="1">
      <c r="F362" s="380">
        <f>F354-1!D95</f>
        <v>0</v>
      </c>
    </row>
    <row r="363" ht="12.75" hidden="1">
      <c r="F363" s="380">
        <f>F354-3!D271</f>
        <v>0</v>
      </c>
    </row>
    <row r="364" ht="12.75" hidden="1">
      <c r="F364" s="380">
        <f>F354-3!D271</f>
        <v>0</v>
      </c>
    </row>
    <row r="365" ht="12.75" hidden="1">
      <c r="F365" s="380">
        <f>F354-3!D271</f>
        <v>0</v>
      </c>
    </row>
    <row r="366" ht="12.75" hidden="1">
      <c r="F366" s="380">
        <v>91747.78</v>
      </c>
    </row>
    <row r="367" ht="12.75" hidden="1">
      <c r="F367" s="380">
        <f>3!D271</f>
        <v>-19240.81</v>
      </c>
    </row>
    <row r="368" ht="12.75" hidden="1"/>
    <row r="369" ht="12.75" hidden="1"/>
    <row r="370" ht="12.75" hidden="1">
      <c r="F370" s="380">
        <f>F354-F367</f>
        <v>0</v>
      </c>
    </row>
  </sheetData>
  <sheetProtection/>
  <mergeCells count="4">
    <mergeCell ref="E1:F1"/>
    <mergeCell ref="E2:F2"/>
    <mergeCell ref="B5:F6"/>
    <mergeCell ref="E3:G3"/>
  </mergeCells>
  <hyperlinks>
    <hyperlink ref="E152" r:id="rId1" display="consultantplus://offline/ref=EF284B6EF64E3C15A4B21E4A1E6C55046559B6FB4DAF5006A2E7D43B6FB6E958215531EBD8362431m3A9M"/>
  </hyperlinks>
  <printOptions/>
  <pageMargins left="0.5511811023622047" right="0.1968503937007874" top="0.2755905511811024" bottom="0.2755905511811024" header="0.15748031496062992" footer="0.1968503937007874"/>
  <pageSetup fitToHeight="12" horizontalDpi="600" verticalDpi="600" orientation="portrait" paperSize="9"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G259"/>
  <sheetViews>
    <sheetView zoomScalePageLayoutView="0" workbookViewId="0" topLeftCell="A1">
      <selection activeCell="E3" sqref="E3:G3"/>
    </sheetView>
  </sheetViews>
  <sheetFormatPr defaultColWidth="9.140625" defaultRowHeight="12.75"/>
  <cols>
    <col min="1" max="1" width="5.00390625" style="7" customWidth="1"/>
    <col min="2" max="2" width="5.8515625" style="7" customWidth="1"/>
    <col min="3" max="3" width="12.28125" style="7" customWidth="1"/>
    <col min="4" max="4" width="4.00390625" style="7" customWidth="1"/>
    <col min="5" max="5" width="48.7109375" style="7" customWidth="1"/>
    <col min="6" max="6" width="11.57421875" style="380" customWidth="1"/>
    <col min="7" max="7" width="11.421875" style="374" customWidth="1"/>
    <col min="8" max="27" width="9.140625" style="7" customWidth="1"/>
    <col min="28" max="16384" width="9.140625" style="22" customWidth="1"/>
  </cols>
  <sheetData>
    <row r="1" spans="2:7" ht="12.75">
      <c r="B1" s="31"/>
      <c r="C1" s="31"/>
      <c r="D1" s="31"/>
      <c r="E1" s="469" t="s">
        <v>623</v>
      </c>
      <c r="F1" s="469"/>
      <c r="G1" s="469"/>
    </row>
    <row r="2" spans="2:7" ht="12.75">
      <c r="B2" s="6"/>
      <c r="C2" s="6"/>
      <c r="D2" s="6"/>
      <c r="E2" s="469" t="s">
        <v>152</v>
      </c>
      <c r="F2" s="469"/>
      <c r="G2" s="469"/>
    </row>
    <row r="3" spans="2:7" ht="12.75">
      <c r="B3" s="6"/>
      <c r="C3" s="6"/>
      <c r="D3" s="6"/>
      <c r="E3" s="466" t="s">
        <v>636</v>
      </c>
      <c r="F3" s="467"/>
      <c r="G3" s="467"/>
    </row>
    <row r="4" spans="2:6" ht="10.5" customHeight="1">
      <c r="B4" s="6"/>
      <c r="C4" s="6"/>
      <c r="D4" s="6"/>
      <c r="E4" s="9"/>
      <c r="F4" s="374"/>
    </row>
    <row r="5" spans="2:7" ht="10.5" customHeight="1">
      <c r="B5" s="470" t="s">
        <v>605</v>
      </c>
      <c r="C5" s="470"/>
      <c r="D5" s="470"/>
      <c r="E5" s="470"/>
      <c r="F5" s="470"/>
      <c r="G5" s="470"/>
    </row>
    <row r="6" spans="2:7" ht="9.75" customHeight="1">
      <c r="B6" s="470"/>
      <c r="C6" s="470"/>
      <c r="D6" s="470"/>
      <c r="E6" s="470"/>
      <c r="F6" s="470"/>
      <c r="G6" s="470"/>
    </row>
    <row r="7" spans="1:7" ht="38.25">
      <c r="A7" s="107" t="s">
        <v>148</v>
      </c>
      <c r="B7" s="2" t="s">
        <v>149</v>
      </c>
      <c r="C7" s="2" t="s">
        <v>150</v>
      </c>
      <c r="D7" s="2" t="s">
        <v>151</v>
      </c>
      <c r="E7" s="89" t="s">
        <v>136</v>
      </c>
      <c r="F7" s="366" t="s">
        <v>551</v>
      </c>
      <c r="G7" s="366" t="s">
        <v>603</v>
      </c>
    </row>
    <row r="8" spans="1:7" ht="12.75">
      <c r="A8" s="130">
        <v>1</v>
      </c>
      <c r="B8" s="11" t="s">
        <v>138</v>
      </c>
      <c r="C8" s="11" t="s">
        <v>139</v>
      </c>
      <c r="D8" s="11" t="s">
        <v>209</v>
      </c>
      <c r="E8" s="12">
        <v>5</v>
      </c>
      <c r="F8" s="230">
        <v>6</v>
      </c>
      <c r="G8" s="230">
        <v>7</v>
      </c>
    </row>
    <row r="9" spans="1:7" ht="14.25">
      <c r="A9" s="108">
        <v>507</v>
      </c>
      <c r="B9" s="92"/>
      <c r="C9" s="92"/>
      <c r="D9" s="92"/>
      <c r="E9" s="142" t="s">
        <v>99</v>
      </c>
      <c r="F9" s="379">
        <f>F10+F89+F95+F121+F155+F189+F208+F222+F203</f>
        <v>79984.6</v>
      </c>
      <c r="G9" s="379">
        <f>G10+G89+G95+G121+G155+G189+G208+G222+G203</f>
        <v>80509.2</v>
      </c>
    </row>
    <row r="10" spans="1:7" ht="12.75">
      <c r="A10" s="107"/>
      <c r="B10" s="13" t="s">
        <v>190</v>
      </c>
      <c r="C10" s="13"/>
      <c r="D10" s="13"/>
      <c r="E10" s="37" t="s">
        <v>191</v>
      </c>
      <c r="F10" s="367">
        <f>F11+F16+F63+F68</f>
        <v>12412.17</v>
      </c>
      <c r="G10" s="367">
        <f>G11+G16+G63+G68</f>
        <v>12412.17</v>
      </c>
    </row>
    <row r="11" spans="1:7" ht="26.25" customHeight="1">
      <c r="A11" s="107"/>
      <c r="B11" s="2" t="s">
        <v>192</v>
      </c>
      <c r="C11" s="2"/>
      <c r="D11" s="2"/>
      <c r="E11" s="4" t="s">
        <v>195</v>
      </c>
      <c r="F11" s="368">
        <f aca="true" t="shared" si="0" ref="F11:G14">F12</f>
        <v>-30.69</v>
      </c>
      <c r="G11" s="368">
        <f t="shared" si="0"/>
        <v>-30.69</v>
      </c>
    </row>
    <row r="12" spans="1:7" ht="27" customHeight="1">
      <c r="A12" s="107"/>
      <c r="B12" s="2"/>
      <c r="C12" s="115" t="s">
        <v>377</v>
      </c>
      <c r="D12" s="115"/>
      <c r="E12" s="138" t="s">
        <v>477</v>
      </c>
      <c r="F12" s="368">
        <f t="shared" si="0"/>
        <v>-30.69</v>
      </c>
      <c r="G12" s="368">
        <f t="shared" si="0"/>
        <v>-30.69</v>
      </c>
    </row>
    <row r="13" spans="1:7" ht="25.5">
      <c r="A13" s="107"/>
      <c r="B13" s="2"/>
      <c r="C13" s="115" t="s">
        <v>60</v>
      </c>
      <c r="D13" s="115"/>
      <c r="E13" s="138" t="s">
        <v>61</v>
      </c>
      <c r="F13" s="368">
        <f t="shared" si="0"/>
        <v>-30.69</v>
      </c>
      <c r="G13" s="368">
        <f t="shared" si="0"/>
        <v>-30.69</v>
      </c>
    </row>
    <row r="14" spans="1:7" ht="12.75">
      <c r="A14" s="107"/>
      <c r="B14" s="2"/>
      <c r="C14" s="115" t="s">
        <v>62</v>
      </c>
      <c r="D14" s="107"/>
      <c r="E14" s="138" t="s">
        <v>63</v>
      </c>
      <c r="F14" s="368">
        <f t="shared" si="0"/>
        <v>-30.69</v>
      </c>
      <c r="G14" s="368">
        <f t="shared" si="0"/>
        <v>-30.69</v>
      </c>
    </row>
    <row r="15" spans="1:7" ht="63.75">
      <c r="A15" s="107"/>
      <c r="B15" s="2"/>
      <c r="C15" s="115"/>
      <c r="D15" s="115" t="s">
        <v>156</v>
      </c>
      <c r="E15" s="138" t="s">
        <v>296</v>
      </c>
      <c r="F15" s="368">
        <f>6!D94</f>
        <v>-30.69</v>
      </c>
      <c r="G15" s="368">
        <f>6!E94</f>
        <v>-30.69</v>
      </c>
    </row>
    <row r="16" spans="1:7" ht="38.25" customHeight="1">
      <c r="A16" s="107"/>
      <c r="B16" s="2" t="s">
        <v>196</v>
      </c>
      <c r="C16" s="2"/>
      <c r="D16" s="2"/>
      <c r="E16" s="4" t="s">
        <v>197</v>
      </c>
      <c r="F16" s="368">
        <f>F17+F54+F50</f>
        <v>5478.96</v>
      </c>
      <c r="G16" s="368">
        <f>G17+G54+G50</f>
        <v>5478.96</v>
      </c>
    </row>
    <row r="17" spans="1:7" ht="25.5" customHeight="1">
      <c r="A17" s="107"/>
      <c r="B17" s="2"/>
      <c r="C17" s="115" t="s">
        <v>377</v>
      </c>
      <c r="D17" s="115"/>
      <c r="E17" s="138" t="s">
        <v>475</v>
      </c>
      <c r="F17" s="368">
        <f>F18+F21+F24+F31</f>
        <v>4937.78</v>
      </c>
      <c r="G17" s="368">
        <f>G18+G21+G24+G31</f>
        <v>4937.78</v>
      </c>
    </row>
    <row r="18" spans="1:7" ht="25.5" hidden="1">
      <c r="A18" s="107"/>
      <c r="B18" s="2"/>
      <c r="C18" s="115" t="s">
        <v>378</v>
      </c>
      <c r="D18" s="115"/>
      <c r="E18" s="138" t="s">
        <v>379</v>
      </c>
      <c r="F18" s="368">
        <f>F19</f>
        <v>0</v>
      </c>
      <c r="G18" s="368">
        <f>G19</f>
        <v>0</v>
      </c>
    </row>
    <row r="19" spans="1:7" ht="25.5" hidden="1">
      <c r="A19" s="107"/>
      <c r="B19" s="2"/>
      <c r="C19" s="115" t="s">
        <v>380</v>
      </c>
      <c r="D19" s="115"/>
      <c r="E19" s="138" t="s">
        <v>381</v>
      </c>
      <c r="F19" s="368">
        <f>F20</f>
        <v>0</v>
      </c>
      <c r="G19" s="368">
        <f>G20</f>
        <v>0</v>
      </c>
    </row>
    <row r="20" spans="1:7" ht="25.5" hidden="1">
      <c r="A20" s="107"/>
      <c r="B20" s="2"/>
      <c r="C20" s="115"/>
      <c r="D20" s="115" t="s">
        <v>157</v>
      </c>
      <c r="E20" s="138" t="s">
        <v>366</v>
      </c>
      <c r="F20" s="368"/>
      <c r="G20" s="368"/>
    </row>
    <row r="21" spans="1:7" ht="25.5" customHeight="1" hidden="1">
      <c r="A21" s="107"/>
      <c r="B21" s="2"/>
      <c r="C21" s="115" t="s">
        <v>382</v>
      </c>
      <c r="D21" s="115"/>
      <c r="E21" s="138" t="s">
        <v>383</v>
      </c>
      <c r="F21" s="368">
        <f>F22</f>
        <v>0</v>
      </c>
      <c r="G21" s="368">
        <f>G22</f>
        <v>0</v>
      </c>
    </row>
    <row r="22" spans="1:7" ht="25.5" hidden="1">
      <c r="A22" s="107"/>
      <c r="B22" s="2"/>
      <c r="C22" s="115" t="s">
        <v>384</v>
      </c>
      <c r="D22" s="115"/>
      <c r="E22" s="138" t="s">
        <v>381</v>
      </c>
      <c r="F22" s="368">
        <f>F23</f>
        <v>0</v>
      </c>
      <c r="G22" s="368">
        <f>G23</f>
        <v>0</v>
      </c>
    </row>
    <row r="23" spans="1:7" ht="25.5" hidden="1">
      <c r="A23" s="107"/>
      <c r="B23" s="2"/>
      <c r="C23" s="115"/>
      <c r="D23" s="115" t="s">
        <v>157</v>
      </c>
      <c r="E23" s="138" t="s">
        <v>366</v>
      </c>
      <c r="F23" s="368">
        <f>6!D74</f>
        <v>0</v>
      </c>
      <c r="G23" s="368">
        <f>6!E74</f>
        <v>0</v>
      </c>
    </row>
    <row r="24" spans="1:7" ht="25.5">
      <c r="A24" s="107"/>
      <c r="B24" s="2"/>
      <c r="C24" s="115" t="s">
        <v>60</v>
      </c>
      <c r="D24" s="115"/>
      <c r="E24" s="138" t="s">
        <v>61</v>
      </c>
      <c r="F24" s="368">
        <f>F25+F29</f>
        <v>4722.05</v>
      </c>
      <c r="G24" s="368">
        <f>G25+G29</f>
        <v>4722.05</v>
      </c>
    </row>
    <row r="25" spans="1:7" ht="25.5">
      <c r="A25" s="107"/>
      <c r="B25" s="2"/>
      <c r="C25" s="115" t="s">
        <v>64</v>
      </c>
      <c r="D25" s="115"/>
      <c r="E25" s="138" t="s">
        <v>381</v>
      </c>
      <c r="F25" s="368">
        <f>F26+F27+F28</f>
        <v>4714.55</v>
      </c>
      <c r="G25" s="368">
        <f>G26+G27+G28</f>
        <v>4714.55</v>
      </c>
    </row>
    <row r="26" spans="1:7" ht="63.75">
      <c r="A26" s="107"/>
      <c r="B26" s="2"/>
      <c r="C26" s="115"/>
      <c r="D26" s="115" t="s">
        <v>156</v>
      </c>
      <c r="E26" s="138" t="s">
        <v>296</v>
      </c>
      <c r="F26" s="368">
        <f>6!D96</f>
        <v>4514.55</v>
      </c>
      <c r="G26" s="368">
        <f>6!E96</f>
        <v>4514.55</v>
      </c>
    </row>
    <row r="27" spans="1:7" ht="25.5">
      <c r="A27" s="107"/>
      <c r="B27" s="2"/>
      <c r="C27" s="115"/>
      <c r="D27" s="115" t="s">
        <v>157</v>
      </c>
      <c r="E27" s="138" t="s">
        <v>366</v>
      </c>
      <c r="F27" s="368">
        <f>6!D97</f>
        <v>200</v>
      </c>
      <c r="G27" s="368">
        <f>6!E97</f>
        <v>200</v>
      </c>
    </row>
    <row r="28" spans="1:7" ht="12.75" hidden="1">
      <c r="A28" s="107"/>
      <c r="B28" s="2"/>
      <c r="C28" s="115"/>
      <c r="D28" s="115" t="s">
        <v>158</v>
      </c>
      <c r="E28" s="138" t="s">
        <v>159</v>
      </c>
      <c r="F28" s="368">
        <f>6!D98</f>
        <v>0</v>
      </c>
      <c r="G28" s="368">
        <f>6!E98</f>
        <v>0</v>
      </c>
    </row>
    <row r="29" spans="1:7" ht="25.5">
      <c r="A29" s="107"/>
      <c r="B29" s="2"/>
      <c r="C29" s="115" t="s">
        <v>433</v>
      </c>
      <c r="D29" s="107"/>
      <c r="E29" s="138" t="s">
        <v>127</v>
      </c>
      <c r="F29" s="368">
        <f>F30</f>
        <v>7.5</v>
      </c>
      <c r="G29" s="368">
        <f>G30</f>
        <v>7.5</v>
      </c>
    </row>
    <row r="30" spans="1:7" ht="25.5">
      <c r="A30" s="107"/>
      <c r="B30" s="2"/>
      <c r="C30" s="115"/>
      <c r="D30" s="115" t="s">
        <v>157</v>
      </c>
      <c r="E30" s="138" t="s">
        <v>366</v>
      </c>
      <c r="F30" s="368">
        <f>6!D100</f>
        <v>7.5</v>
      </c>
      <c r="G30" s="368">
        <f>6!E100</f>
        <v>7.5</v>
      </c>
    </row>
    <row r="31" spans="1:7" ht="25.5">
      <c r="A31" s="107"/>
      <c r="B31" s="2"/>
      <c r="C31" s="115" t="s">
        <v>67</v>
      </c>
      <c r="D31" s="115"/>
      <c r="E31" s="138" t="s">
        <v>68</v>
      </c>
      <c r="F31" s="368">
        <f>F32+F34+F36+F38+F40+F42+F46+F44+F48</f>
        <v>215.73</v>
      </c>
      <c r="G31" s="368">
        <f>G32+G34+G36+G38+G40+G42+G46+G44+G48</f>
        <v>215.73</v>
      </c>
    </row>
    <row r="32" spans="1:7" ht="38.25">
      <c r="A32" s="107"/>
      <c r="B32" s="2"/>
      <c r="C32" s="2" t="s">
        <v>69</v>
      </c>
      <c r="D32" s="107"/>
      <c r="E32" s="4" t="s">
        <v>193</v>
      </c>
      <c r="F32" s="368">
        <f>F33</f>
        <v>215.73</v>
      </c>
      <c r="G32" s="368">
        <f>G33</f>
        <v>215.73</v>
      </c>
    </row>
    <row r="33" spans="1:7" ht="12.75">
      <c r="A33" s="107"/>
      <c r="B33" s="2"/>
      <c r="C33" s="2"/>
      <c r="D33" s="2" t="s">
        <v>199</v>
      </c>
      <c r="E33" s="3" t="s">
        <v>198</v>
      </c>
      <c r="F33" s="368">
        <f>6!D105</f>
        <v>215.73</v>
      </c>
      <c r="G33" s="368">
        <f>6!E105</f>
        <v>215.73</v>
      </c>
    </row>
    <row r="34" spans="1:7" ht="25.5" hidden="1">
      <c r="A34" s="107"/>
      <c r="B34" s="2"/>
      <c r="C34" s="2" t="s">
        <v>70</v>
      </c>
      <c r="D34" s="2"/>
      <c r="E34" s="4" t="s">
        <v>278</v>
      </c>
      <c r="F34" s="368">
        <f>F35</f>
        <v>0</v>
      </c>
      <c r="G34" s="368">
        <f>G35</f>
        <v>0</v>
      </c>
    </row>
    <row r="35" spans="1:7" ht="12.75" hidden="1">
      <c r="A35" s="107"/>
      <c r="B35" s="2"/>
      <c r="C35" s="2"/>
      <c r="D35" s="2" t="s">
        <v>199</v>
      </c>
      <c r="E35" s="3" t="s">
        <v>198</v>
      </c>
      <c r="F35" s="368">
        <f>6!D107</f>
        <v>0</v>
      </c>
      <c r="G35" s="368">
        <f>6!E107</f>
        <v>0</v>
      </c>
    </row>
    <row r="36" spans="1:7" ht="25.5" hidden="1">
      <c r="A36" s="107"/>
      <c r="B36" s="2"/>
      <c r="C36" s="2" t="s">
        <v>71</v>
      </c>
      <c r="D36" s="2"/>
      <c r="E36" s="4" t="s">
        <v>279</v>
      </c>
      <c r="F36" s="368">
        <f>F37</f>
        <v>0</v>
      </c>
      <c r="G36" s="368">
        <f>G37</f>
        <v>0</v>
      </c>
    </row>
    <row r="37" spans="1:7" ht="12.75" hidden="1">
      <c r="A37" s="107"/>
      <c r="B37" s="2"/>
      <c r="C37" s="2"/>
      <c r="D37" s="2" t="s">
        <v>199</v>
      </c>
      <c r="E37" s="3" t="s">
        <v>198</v>
      </c>
      <c r="F37" s="368">
        <f>6!D109</f>
        <v>0</v>
      </c>
      <c r="G37" s="368">
        <f>6!E109</f>
        <v>0</v>
      </c>
    </row>
    <row r="38" spans="1:7" ht="38.25" hidden="1">
      <c r="A38" s="107"/>
      <c r="B38" s="2"/>
      <c r="C38" s="2" t="s">
        <v>72</v>
      </c>
      <c r="D38" s="2"/>
      <c r="E38" s="4" t="s">
        <v>277</v>
      </c>
      <c r="F38" s="368">
        <f>F39</f>
        <v>0</v>
      </c>
      <c r="G38" s="368">
        <f>G39</f>
        <v>0</v>
      </c>
    </row>
    <row r="39" spans="1:7" ht="12.75" hidden="1">
      <c r="A39" s="107"/>
      <c r="B39" s="2"/>
      <c r="C39" s="2"/>
      <c r="D39" s="2" t="s">
        <v>199</v>
      </c>
      <c r="E39" s="3" t="s">
        <v>198</v>
      </c>
      <c r="F39" s="368">
        <f>6!D111</f>
        <v>0</v>
      </c>
      <c r="G39" s="368">
        <f>6!E111</f>
        <v>0</v>
      </c>
    </row>
    <row r="40" spans="1:7" ht="36.75" customHeight="1" hidden="1">
      <c r="A40" s="107"/>
      <c r="B40" s="2"/>
      <c r="C40" s="2" t="s">
        <v>73</v>
      </c>
      <c r="D40" s="2"/>
      <c r="E40" s="4" t="s">
        <v>281</v>
      </c>
      <c r="F40" s="368">
        <f>F41</f>
        <v>0</v>
      </c>
      <c r="G40" s="368">
        <f>G41</f>
        <v>0</v>
      </c>
    </row>
    <row r="41" spans="1:7" ht="12.75" hidden="1">
      <c r="A41" s="107"/>
      <c r="B41" s="2"/>
      <c r="C41" s="2"/>
      <c r="D41" s="2" t="s">
        <v>199</v>
      </c>
      <c r="E41" s="3" t="s">
        <v>198</v>
      </c>
      <c r="F41" s="368">
        <f>3!D170</f>
        <v>0</v>
      </c>
      <c r="G41" s="368">
        <f>6!E113</f>
        <v>0</v>
      </c>
    </row>
    <row r="42" spans="1:7" ht="38.25" hidden="1">
      <c r="A42" s="107"/>
      <c r="B42" s="2"/>
      <c r="C42" s="154" t="s">
        <v>23</v>
      </c>
      <c r="D42" s="2"/>
      <c r="E42" s="3" t="s">
        <v>24</v>
      </c>
      <c r="F42" s="368">
        <f>F43</f>
        <v>0</v>
      </c>
      <c r="G42" s="368">
        <f>G43</f>
        <v>0</v>
      </c>
    </row>
    <row r="43" spans="1:7" ht="12.75" hidden="1">
      <c r="A43" s="107"/>
      <c r="B43" s="2"/>
      <c r="C43" s="2"/>
      <c r="D43" s="2" t="s">
        <v>199</v>
      </c>
      <c r="E43" s="3" t="s">
        <v>198</v>
      </c>
      <c r="F43" s="368"/>
      <c r="G43" s="368"/>
    </row>
    <row r="44" spans="1:7" ht="25.5" hidden="1">
      <c r="A44" s="107"/>
      <c r="B44" s="2"/>
      <c r="C44" s="154" t="s">
        <v>253</v>
      </c>
      <c r="D44" s="2"/>
      <c r="E44" s="159" t="s">
        <v>254</v>
      </c>
      <c r="F44" s="368">
        <f>F45</f>
        <v>0</v>
      </c>
      <c r="G44" s="368">
        <f>G45</f>
        <v>0</v>
      </c>
    </row>
    <row r="45" spans="1:7" ht="12.75" hidden="1">
      <c r="A45" s="107"/>
      <c r="B45" s="2"/>
      <c r="C45" s="2"/>
      <c r="D45" s="2" t="s">
        <v>199</v>
      </c>
      <c r="E45" s="3" t="s">
        <v>198</v>
      </c>
      <c r="F45" s="368"/>
      <c r="G45" s="368">
        <f>6!E115</f>
        <v>0</v>
      </c>
    </row>
    <row r="46" spans="1:7" ht="38.25" hidden="1">
      <c r="A46" s="107"/>
      <c r="B46" s="2"/>
      <c r="C46" s="154" t="s">
        <v>255</v>
      </c>
      <c r="D46" s="2"/>
      <c r="E46" s="159" t="s">
        <v>256</v>
      </c>
      <c r="F46" s="368">
        <f>F47</f>
        <v>0</v>
      </c>
      <c r="G46" s="368">
        <f>G47</f>
        <v>0</v>
      </c>
    </row>
    <row r="47" spans="1:7" ht="12.75" hidden="1">
      <c r="A47" s="107"/>
      <c r="B47" s="2"/>
      <c r="C47" s="2"/>
      <c r="D47" s="2" t="s">
        <v>199</v>
      </c>
      <c r="E47" s="3" t="s">
        <v>198</v>
      </c>
      <c r="F47" s="368"/>
      <c r="G47" s="368">
        <f>6!E117</f>
        <v>0</v>
      </c>
    </row>
    <row r="48" spans="1:7" ht="12.75" hidden="1">
      <c r="A48" s="107"/>
      <c r="B48" s="2"/>
      <c r="C48" s="233"/>
      <c r="D48" s="233"/>
      <c r="E48" s="234"/>
      <c r="F48" s="368">
        <f>F49</f>
        <v>0</v>
      </c>
      <c r="G48" s="368">
        <f>G49</f>
        <v>0</v>
      </c>
    </row>
    <row r="49" spans="1:7" ht="12.75" hidden="1">
      <c r="A49" s="107"/>
      <c r="B49" s="2"/>
      <c r="C49" s="2"/>
      <c r="D49" s="2" t="s">
        <v>199</v>
      </c>
      <c r="E49" s="3" t="s">
        <v>198</v>
      </c>
      <c r="F49" s="368">
        <f>6!D121</f>
        <v>0</v>
      </c>
      <c r="G49" s="368">
        <f>6!E121</f>
        <v>0</v>
      </c>
    </row>
    <row r="50" spans="1:7" ht="25.5" hidden="1">
      <c r="A50" s="107"/>
      <c r="B50" s="2"/>
      <c r="C50" s="154" t="s">
        <v>416</v>
      </c>
      <c r="D50" s="2"/>
      <c r="E50" s="3" t="s">
        <v>476</v>
      </c>
      <c r="F50" s="368">
        <f aca="true" t="shared" si="1" ref="F50:G52">F51</f>
        <v>0</v>
      </c>
      <c r="G50" s="368">
        <f t="shared" si="1"/>
        <v>0</v>
      </c>
    </row>
    <row r="51" spans="1:7" ht="28.5" customHeight="1" hidden="1">
      <c r="A51" s="107"/>
      <c r="B51" s="2"/>
      <c r="C51" s="154" t="s">
        <v>54</v>
      </c>
      <c r="D51" s="115"/>
      <c r="E51" s="158" t="s">
        <v>68</v>
      </c>
      <c r="F51" s="368">
        <f t="shared" si="1"/>
        <v>0</v>
      </c>
      <c r="G51" s="368">
        <f t="shared" si="1"/>
        <v>0</v>
      </c>
    </row>
    <row r="52" spans="1:7" ht="25.5" hidden="1">
      <c r="A52" s="107"/>
      <c r="B52" s="2"/>
      <c r="C52" s="154" t="s">
        <v>55</v>
      </c>
      <c r="D52" s="115"/>
      <c r="E52" s="159" t="s">
        <v>404</v>
      </c>
      <c r="F52" s="368">
        <f t="shared" si="1"/>
        <v>0</v>
      </c>
      <c r="G52" s="368">
        <f t="shared" si="1"/>
        <v>0</v>
      </c>
    </row>
    <row r="53" spans="1:7" ht="12.75" hidden="1">
      <c r="A53" s="107"/>
      <c r="B53" s="2"/>
      <c r="C53" s="154"/>
      <c r="D53" s="2" t="s">
        <v>199</v>
      </c>
      <c r="E53" s="3" t="s">
        <v>198</v>
      </c>
      <c r="F53" s="368"/>
      <c r="G53" s="368"/>
    </row>
    <row r="54" spans="1:7" ht="25.5">
      <c r="A54" s="107"/>
      <c r="B54" s="2"/>
      <c r="C54" s="115" t="s">
        <v>74</v>
      </c>
      <c r="D54" s="2"/>
      <c r="E54" s="138" t="s">
        <v>84</v>
      </c>
      <c r="F54" s="368">
        <f>F55+F59+F61+F57</f>
        <v>541.18</v>
      </c>
      <c r="G54" s="368">
        <f>G55+G59+G61+G57</f>
        <v>541.18</v>
      </c>
    </row>
    <row r="55" spans="1:7" ht="38.25">
      <c r="A55" s="107"/>
      <c r="B55" s="2"/>
      <c r="C55" s="2" t="s">
        <v>91</v>
      </c>
      <c r="D55" s="107"/>
      <c r="E55" s="4" t="s">
        <v>282</v>
      </c>
      <c r="F55" s="368">
        <f>F56</f>
        <v>342.68</v>
      </c>
      <c r="G55" s="368">
        <f>G56</f>
        <v>342.68</v>
      </c>
    </row>
    <row r="56" spans="1:7" ht="12.75">
      <c r="A56" s="107"/>
      <c r="B56" s="2"/>
      <c r="C56" s="2"/>
      <c r="D56" s="2" t="s">
        <v>199</v>
      </c>
      <c r="E56" s="3" t="s">
        <v>198</v>
      </c>
      <c r="F56" s="368">
        <f>6!D160</f>
        <v>342.68</v>
      </c>
      <c r="G56" s="368">
        <f>6!E160</f>
        <v>342.68</v>
      </c>
    </row>
    <row r="57" spans="1:7" ht="25.5">
      <c r="A57" s="107"/>
      <c r="B57" s="2"/>
      <c r="C57" s="209" t="s">
        <v>492</v>
      </c>
      <c r="D57" s="2"/>
      <c r="E57" s="3" t="s">
        <v>491</v>
      </c>
      <c r="F57" s="368">
        <f>F58</f>
        <v>115.2</v>
      </c>
      <c r="G57" s="368">
        <f>G58</f>
        <v>115.2</v>
      </c>
    </row>
    <row r="58" spans="1:7" ht="12.75">
      <c r="A58" s="107"/>
      <c r="B58" s="2"/>
      <c r="C58" s="209"/>
      <c r="D58" s="2" t="s">
        <v>199</v>
      </c>
      <c r="E58" s="3" t="s">
        <v>198</v>
      </c>
      <c r="F58" s="368">
        <f>6!D168</f>
        <v>115.2</v>
      </c>
      <c r="G58" s="368">
        <f>6!E168</f>
        <v>115.2</v>
      </c>
    </row>
    <row r="59" spans="1:7" ht="25.5">
      <c r="A59" s="107"/>
      <c r="B59" s="2"/>
      <c r="C59" s="209" t="s">
        <v>434</v>
      </c>
      <c r="D59" s="209"/>
      <c r="E59" s="138" t="s">
        <v>9</v>
      </c>
      <c r="F59" s="368">
        <f>F60</f>
        <v>49.1</v>
      </c>
      <c r="G59" s="368">
        <f>G60</f>
        <v>49.1</v>
      </c>
    </row>
    <row r="60" spans="1:7" ht="25.5">
      <c r="A60" s="107"/>
      <c r="B60" s="2"/>
      <c r="C60" s="209"/>
      <c r="D60" s="115" t="s">
        <v>157</v>
      </c>
      <c r="E60" s="138" t="s">
        <v>366</v>
      </c>
      <c r="F60" s="368">
        <f>6!D162</f>
        <v>49.1</v>
      </c>
      <c r="G60" s="368">
        <f>6!E162</f>
        <v>49.1</v>
      </c>
    </row>
    <row r="61" spans="1:7" ht="63.75">
      <c r="A61" s="107"/>
      <c r="B61" s="2"/>
      <c r="C61" s="209" t="s">
        <v>436</v>
      </c>
      <c r="D61" s="115"/>
      <c r="E61" s="138" t="s">
        <v>419</v>
      </c>
      <c r="F61" s="368">
        <f>F62</f>
        <v>34.2</v>
      </c>
      <c r="G61" s="368">
        <f>G62</f>
        <v>34.2</v>
      </c>
    </row>
    <row r="62" spans="1:7" ht="63.75">
      <c r="A62" s="107"/>
      <c r="B62" s="2"/>
      <c r="C62" s="209"/>
      <c r="D62" s="115" t="s">
        <v>156</v>
      </c>
      <c r="E62" s="138" t="s">
        <v>296</v>
      </c>
      <c r="F62" s="368">
        <f>6!D166</f>
        <v>34.2</v>
      </c>
      <c r="G62" s="368">
        <f>6!E166</f>
        <v>34.2</v>
      </c>
    </row>
    <row r="63" spans="1:7" ht="12.75">
      <c r="A63" s="107"/>
      <c r="B63" s="2" t="s">
        <v>194</v>
      </c>
      <c r="C63" s="2"/>
      <c r="D63" s="2"/>
      <c r="E63" s="4" t="s">
        <v>170</v>
      </c>
      <c r="F63" s="368">
        <f>F65</f>
        <v>700</v>
      </c>
      <c r="G63" s="368">
        <f>G65</f>
        <v>700</v>
      </c>
    </row>
    <row r="64" spans="1:7" ht="25.5">
      <c r="A64" s="107"/>
      <c r="B64" s="2"/>
      <c r="C64" s="154" t="s">
        <v>416</v>
      </c>
      <c r="D64" s="2"/>
      <c r="E64" s="3" t="s">
        <v>478</v>
      </c>
      <c r="F64" s="368">
        <f aca="true" t="shared" si="2" ref="F64:G66">F65</f>
        <v>700</v>
      </c>
      <c r="G64" s="368">
        <f t="shared" si="2"/>
        <v>700</v>
      </c>
    </row>
    <row r="65" spans="1:7" ht="76.5">
      <c r="A65" s="107"/>
      <c r="B65" s="2"/>
      <c r="C65" s="154" t="s">
        <v>45</v>
      </c>
      <c r="D65" s="2"/>
      <c r="E65" s="187" t="s">
        <v>46</v>
      </c>
      <c r="F65" s="368">
        <f t="shared" si="2"/>
        <v>700</v>
      </c>
      <c r="G65" s="368">
        <f t="shared" si="2"/>
        <v>700</v>
      </c>
    </row>
    <row r="66" spans="1:7" ht="15" customHeight="1">
      <c r="A66" s="107"/>
      <c r="B66" s="2"/>
      <c r="C66" s="154" t="s">
        <v>47</v>
      </c>
      <c r="D66" s="2"/>
      <c r="E66" s="188" t="s">
        <v>93</v>
      </c>
      <c r="F66" s="368">
        <f t="shared" si="2"/>
        <v>700</v>
      </c>
      <c r="G66" s="368">
        <f t="shared" si="2"/>
        <v>700</v>
      </c>
    </row>
    <row r="67" spans="1:7" ht="12.75">
      <c r="A67" s="107"/>
      <c r="B67" s="2"/>
      <c r="C67" s="116"/>
      <c r="D67" s="115" t="s">
        <v>158</v>
      </c>
      <c r="E67" s="138" t="s">
        <v>159</v>
      </c>
      <c r="F67" s="368">
        <f>6!D128</f>
        <v>700</v>
      </c>
      <c r="G67" s="368">
        <f>6!E128</f>
        <v>700</v>
      </c>
    </row>
    <row r="68" spans="1:7" ht="12.75">
      <c r="A68" s="107"/>
      <c r="B68" s="2" t="s">
        <v>206</v>
      </c>
      <c r="C68" s="135"/>
      <c r="D68" s="2"/>
      <c r="E68" s="4" t="s">
        <v>171</v>
      </c>
      <c r="F68" s="368">
        <f>F69+F83+F87</f>
        <v>6263.9</v>
      </c>
      <c r="G68" s="368">
        <f>G69+G83+G87</f>
        <v>6263.9</v>
      </c>
    </row>
    <row r="69" spans="1:7" ht="28.5" customHeight="1">
      <c r="A69" s="107"/>
      <c r="B69" s="2"/>
      <c r="C69" s="115" t="s">
        <v>377</v>
      </c>
      <c r="D69" s="115"/>
      <c r="E69" s="138" t="s">
        <v>477</v>
      </c>
      <c r="F69" s="368">
        <f>F70+F78</f>
        <v>4000</v>
      </c>
      <c r="G69" s="368">
        <f>G70+G78</f>
        <v>4000</v>
      </c>
    </row>
    <row r="70" spans="1:7" ht="24.75" customHeight="1">
      <c r="A70" s="107"/>
      <c r="B70" s="2"/>
      <c r="C70" s="115" t="s">
        <v>391</v>
      </c>
      <c r="D70" s="115"/>
      <c r="E70" s="138" t="s">
        <v>392</v>
      </c>
      <c r="F70" s="368">
        <f>F71+F73+F75</f>
        <v>4000</v>
      </c>
      <c r="G70" s="368">
        <f>G71+G73+G75</f>
        <v>4000</v>
      </c>
    </row>
    <row r="71" spans="1:7" ht="25.5" customHeight="1" hidden="1">
      <c r="A71" s="107"/>
      <c r="B71" s="2"/>
      <c r="C71" s="115" t="s">
        <v>393</v>
      </c>
      <c r="D71" s="115"/>
      <c r="E71" s="138" t="s">
        <v>394</v>
      </c>
      <c r="F71" s="368">
        <f>F72</f>
        <v>0</v>
      </c>
      <c r="G71" s="368">
        <f>G72</f>
        <v>0</v>
      </c>
    </row>
    <row r="72" spans="1:7" ht="25.5" hidden="1">
      <c r="A72" s="107"/>
      <c r="B72" s="2"/>
      <c r="C72" s="115"/>
      <c r="D72" s="115" t="s">
        <v>157</v>
      </c>
      <c r="E72" s="138" t="s">
        <v>366</v>
      </c>
      <c r="F72" s="368">
        <f>6!D82</f>
        <v>0</v>
      </c>
      <c r="G72" s="368">
        <f>6!E82</f>
        <v>0</v>
      </c>
    </row>
    <row r="73" spans="1:7" ht="39.75" customHeight="1" hidden="1">
      <c r="A73" s="107"/>
      <c r="B73" s="2"/>
      <c r="C73" s="115" t="s">
        <v>395</v>
      </c>
      <c r="D73" s="115"/>
      <c r="E73" s="138" t="s">
        <v>56</v>
      </c>
      <c r="F73" s="368">
        <f>F74</f>
        <v>0</v>
      </c>
      <c r="G73" s="368">
        <f>G74</f>
        <v>0</v>
      </c>
    </row>
    <row r="74" spans="1:7" ht="25.5" hidden="1">
      <c r="A74" s="107"/>
      <c r="B74" s="2"/>
      <c r="C74" s="115"/>
      <c r="D74" s="115" t="s">
        <v>157</v>
      </c>
      <c r="E74" s="138" t="s">
        <v>366</v>
      </c>
      <c r="F74" s="368">
        <f>6!D84</f>
        <v>0</v>
      </c>
      <c r="G74" s="368">
        <f>6!E84</f>
        <v>0</v>
      </c>
    </row>
    <row r="75" spans="1:7" ht="25.5">
      <c r="A75" s="107"/>
      <c r="B75" s="2"/>
      <c r="C75" s="115" t="s">
        <v>58</v>
      </c>
      <c r="D75" s="115"/>
      <c r="E75" s="138" t="s">
        <v>59</v>
      </c>
      <c r="F75" s="368">
        <f>F76+F77</f>
        <v>4000</v>
      </c>
      <c r="G75" s="368">
        <f>G76+G77</f>
        <v>4000</v>
      </c>
    </row>
    <row r="76" spans="1:7" ht="25.5">
      <c r="A76" s="107"/>
      <c r="B76" s="2"/>
      <c r="C76" s="115"/>
      <c r="D76" s="115" t="s">
        <v>157</v>
      </c>
      <c r="E76" s="138" t="s">
        <v>366</v>
      </c>
      <c r="F76" s="368">
        <f>6!D88</f>
        <v>1657.41</v>
      </c>
      <c r="G76" s="368">
        <f>6!E88</f>
        <v>1657.41</v>
      </c>
    </row>
    <row r="77" spans="1:7" ht="12.75">
      <c r="A77" s="107"/>
      <c r="B77" s="2"/>
      <c r="C77" s="115"/>
      <c r="D77" s="115" t="s">
        <v>158</v>
      </c>
      <c r="E77" s="138" t="s">
        <v>159</v>
      </c>
      <c r="F77" s="368">
        <f>6!D89</f>
        <v>2342.59</v>
      </c>
      <c r="G77" s="368">
        <f>6!E89</f>
        <v>2342.59</v>
      </c>
    </row>
    <row r="78" spans="1:7" ht="25.5" hidden="1">
      <c r="A78" s="107"/>
      <c r="B78" s="2"/>
      <c r="C78" s="115" t="s">
        <v>67</v>
      </c>
      <c r="D78" s="115"/>
      <c r="E78" s="138" t="s">
        <v>68</v>
      </c>
      <c r="F78" s="368">
        <f>F79+F81</f>
        <v>0</v>
      </c>
      <c r="G78" s="368">
        <f>G79+G81</f>
        <v>0</v>
      </c>
    </row>
    <row r="79" spans="1:7" ht="25.5" hidden="1">
      <c r="A79" s="107"/>
      <c r="B79" s="2"/>
      <c r="C79" s="154" t="s">
        <v>253</v>
      </c>
      <c r="D79" s="2"/>
      <c r="E79" s="159" t="s">
        <v>254</v>
      </c>
      <c r="F79" s="368">
        <f>F80</f>
        <v>0</v>
      </c>
      <c r="G79" s="368">
        <f>G80</f>
        <v>0</v>
      </c>
    </row>
    <row r="80" spans="1:7" ht="15.75" customHeight="1" hidden="1">
      <c r="A80" s="107"/>
      <c r="B80" s="2"/>
      <c r="C80" s="2"/>
      <c r="D80" s="2" t="s">
        <v>199</v>
      </c>
      <c r="E80" s="3" t="s">
        <v>198</v>
      </c>
      <c r="F80" s="368">
        <f>6!D115</f>
        <v>0</v>
      </c>
      <c r="G80" s="368">
        <f>6!E115</f>
        <v>0</v>
      </c>
    </row>
    <row r="81" spans="1:7" ht="38.25" hidden="1">
      <c r="A81" s="107"/>
      <c r="B81" s="2"/>
      <c r="C81" s="154" t="s">
        <v>255</v>
      </c>
      <c r="D81" s="2"/>
      <c r="E81" s="159" t="s">
        <v>256</v>
      </c>
      <c r="F81" s="368">
        <f>F82</f>
        <v>0</v>
      </c>
      <c r="G81" s="368">
        <f>G82</f>
        <v>0</v>
      </c>
    </row>
    <row r="82" spans="1:7" ht="12.75" hidden="1">
      <c r="A82" s="107"/>
      <c r="B82" s="2"/>
      <c r="C82" s="2"/>
      <c r="D82" s="2" t="s">
        <v>199</v>
      </c>
      <c r="E82" s="3" t="s">
        <v>198</v>
      </c>
      <c r="F82" s="368">
        <f>6!D117</f>
        <v>0</v>
      </c>
      <c r="G82" s="368">
        <f>6!E117</f>
        <v>0</v>
      </c>
    </row>
    <row r="83" spans="1:7" ht="14.25" customHeight="1">
      <c r="A83" s="107"/>
      <c r="B83" s="2"/>
      <c r="C83" s="115" t="s">
        <v>89</v>
      </c>
      <c r="D83" s="107"/>
      <c r="E83" s="4" t="s">
        <v>155</v>
      </c>
      <c r="F83" s="368">
        <f>F84</f>
        <v>25</v>
      </c>
      <c r="G83" s="368">
        <f>G84</f>
        <v>25</v>
      </c>
    </row>
    <row r="84" spans="1:7" ht="12.75">
      <c r="A84" s="107"/>
      <c r="B84" s="2"/>
      <c r="C84" s="135"/>
      <c r="D84" s="115" t="s">
        <v>158</v>
      </c>
      <c r="E84" s="138" t="s">
        <v>159</v>
      </c>
      <c r="F84" s="368">
        <f>6!D156</f>
        <v>25</v>
      </c>
      <c r="G84" s="368">
        <f>6!E156</f>
        <v>25</v>
      </c>
    </row>
    <row r="85" spans="1:7" ht="25.5" hidden="1">
      <c r="A85" s="107"/>
      <c r="B85" s="2"/>
      <c r="C85" s="115" t="s">
        <v>90</v>
      </c>
      <c r="D85" s="115"/>
      <c r="E85" s="138" t="s">
        <v>186</v>
      </c>
      <c r="F85" s="368">
        <f>F86</f>
        <v>0</v>
      </c>
      <c r="G85" s="368">
        <f>G86</f>
        <v>0</v>
      </c>
    </row>
    <row r="86" spans="1:7" ht="25.5" hidden="1">
      <c r="A86" s="107"/>
      <c r="B86" s="2"/>
      <c r="C86" s="116"/>
      <c r="D86" s="115" t="s">
        <v>157</v>
      </c>
      <c r="E86" s="138" t="s">
        <v>366</v>
      </c>
      <c r="F86" s="368">
        <f>6!D158</f>
        <v>0</v>
      </c>
      <c r="G86" s="368">
        <f>6!E158</f>
        <v>0</v>
      </c>
    </row>
    <row r="87" spans="1:7" ht="51">
      <c r="A87" s="107"/>
      <c r="B87" s="2"/>
      <c r="C87" s="236" t="s">
        <v>506</v>
      </c>
      <c r="D87" s="115"/>
      <c r="E87" s="235" t="s">
        <v>456</v>
      </c>
      <c r="F87" s="368">
        <f>F88</f>
        <v>2238.9</v>
      </c>
      <c r="G87" s="368">
        <f>G88</f>
        <v>2238.9</v>
      </c>
    </row>
    <row r="88" spans="1:7" ht="12.75">
      <c r="A88" s="107"/>
      <c r="B88" s="2"/>
      <c r="C88" s="209"/>
      <c r="D88" s="2" t="s">
        <v>199</v>
      </c>
      <c r="E88" s="3" t="s">
        <v>198</v>
      </c>
      <c r="F88" s="368">
        <f>6!D170</f>
        <v>2238.9</v>
      </c>
      <c r="G88" s="368">
        <f>6!E170</f>
        <v>2238.9</v>
      </c>
    </row>
    <row r="89" spans="1:7" ht="12.75">
      <c r="A89" s="107"/>
      <c r="B89" s="13" t="s">
        <v>298</v>
      </c>
      <c r="C89" s="13"/>
      <c r="D89" s="13"/>
      <c r="E89" s="91" t="s">
        <v>299</v>
      </c>
      <c r="F89" s="367">
        <f aca="true" t="shared" si="3" ref="F89:G92">F90</f>
        <v>736</v>
      </c>
      <c r="G89" s="367">
        <f t="shared" si="3"/>
        <v>760.6</v>
      </c>
    </row>
    <row r="90" spans="1:7" ht="12.75">
      <c r="A90" s="107"/>
      <c r="B90" s="2" t="s">
        <v>300</v>
      </c>
      <c r="C90" s="2"/>
      <c r="D90" s="2"/>
      <c r="E90" s="4" t="s">
        <v>301</v>
      </c>
      <c r="F90" s="368">
        <f t="shared" si="3"/>
        <v>736</v>
      </c>
      <c r="G90" s="368">
        <f t="shared" si="3"/>
        <v>760.6</v>
      </c>
    </row>
    <row r="91" spans="1:7" ht="27" customHeight="1">
      <c r="A91" s="107"/>
      <c r="B91" s="2"/>
      <c r="C91" s="115" t="s">
        <v>377</v>
      </c>
      <c r="D91" s="115"/>
      <c r="E91" s="138" t="s">
        <v>477</v>
      </c>
      <c r="F91" s="368">
        <f t="shared" si="3"/>
        <v>736</v>
      </c>
      <c r="G91" s="368">
        <f t="shared" si="3"/>
        <v>760.6</v>
      </c>
    </row>
    <row r="92" spans="1:7" ht="25.5">
      <c r="A92" s="107"/>
      <c r="B92" s="2"/>
      <c r="C92" s="115" t="s">
        <v>60</v>
      </c>
      <c r="D92" s="115"/>
      <c r="E92" s="138" t="s">
        <v>61</v>
      </c>
      <c r="F92" s="368">
        <f t="shared" si="3"/>
        <v>736</v>
      </c>
      <c r="G92" s="368">
        <f t="shared" si="3"/>
        <v>760.6</v>
      </c>
    </row>
    <row r="93" spans="1:7" ht="27" customHeight="1">
      <c r="A93" s="107"/>
      <c r="B93" s="2"/>
      <c r="C93" s="115" t="s">
        <v>65</v>
      </c>
      <c r="D93" s="107"/>
      <c r="E93" s="138" t="s">
        <v>66</v>
      </c>
      <c r="F93" s="368">
        <f>F94</f>
        <v>736</v>
      </c>
      <c r="G93" s="368">
        <f>G94</f>
        <v>760.6</v>
      </c>
    </row>
    <row r="94" spans="1:7" ht="63.75">
      <c r="A94" s="107"/>
      <c r="B94" s="2"/>
      <c r="C94" s="115"/>
      <c r="D94" s="115" t="s">
        <v>156</v>
      </c>
      <c r="E94" s="138" t="s">
        <v>296</v>
      </c>
      <c r="F94" s="368">
        <f>6!D102</f>
        <v>736</v>
      </c>
      <c r="G94" s="368">
        <f>6!E102</f>
        <v>760.6</v>
      </c>
    </row>
    <row r="95" spans="1:7" ht="25.5">
      <c r="A95" s="107"/>
      <c r="B95" s="13" t="s">
        <v>187</v>
      </c>
      <c r="C95" s="13"/>
      <c r="D95" s="13"/>
      <c r="E95" s="91" t="s">
        <v>208</v>
      </c>
      <c r="F95" s="367">
        <f>F101+F116+F96</f>
        <v>3991.54</v>
      </c>
      <c r="G95" s="367">
        <f>G101+G116+G96</f>
        <v>3991.54</v>
      </c>
    </row>
    <row r="96" spans="1:7" ht="12.75" hidden="1">
      <c r="A96" s="107"/>
      <c r="B96" s="2" t="s">
        <v>585</v>
      </c>
      <c r="C96" s="244"/>
      <c r="D96" s="244"/>
      <c r="E96" s="270"/>
      <c r="F96" s="368">
        <f aca="true" t="shared" si="4" ref="F96:G99">F97</f>
        <v>0</v>
      </c>
      <c r="G96" s="368">
        <f t="shared" si="4"/>
        <v>0</v>
      </c>
    </row>
    <row r="97" spans="1:7" ht="25.5" hidden="1">
      <c r="A97" s="107"/>
      <c r="B97" s="13"/>
      <c r="C97" s="243" t="s">
        <v>416</v>
      </c>
      <c r="D97" s="244"/>
      <c r="E97" s="245" t="s">
        <v>476</v>
      </c>
      <c r="F97" s="368">
        <f t="shared" si="4"/>
        <v>0</v>
      </c>
      <c r="G97" s="368">
        <f t="shared" si="4"/>
        <v>0</v>
      </c>
    </row>
    <row r="98" spans="1:7" ht="25.5" hidden="1">
      <c r="A98" s="107"/>
      <c r="B98" s="13"/>
      <c r="C98" s="243" t="s">
        <v>54</v>
      </c>
      <c r="D98" s="247"/>
      <c r="E98" s="238" t="s">
        <v>68</v>
      </c>
      <c r="F98" s="368">
        <f t="shared" si="4"/>
        <v>0</v>
      </c>
      <c r="G98" s="368">
        <f t="shared" si="4"/>
        <v>0</v>
      </c>
    </row>
    <row r="99" spans="1:7" ht="25.5" hidden="1">
      <c r="A99" s="107"/>
      <c r="B99" s="13"/>
      <c r="C99" s="243" t="s">
        <v>55</v>
      </c>
      <c r="D99" s="247"/>
      <c r="E99" s="240" t="s">
        <v>404</v>
      </c>
      <c r="F99" s="368">
        <f t="shared" si="4"/>
        <v>0</v>
      </c>
      <c r="G99" s="368">
        <f t="shared" si="4"/>
        <v>0</v>
      </c>
    </row>
    <row r="100" spans="1:7" ht="12.75" hidden="1">
      <c r="A100" s="107"/>
      <c r="B100" s="13"/>
      <c r="C100" s="243"/>
      <c r="D100" s="244" t="s">
        <v>199</v>
      </c>
      <c r="E100" s="245" t="s">
        <v>198</v>
      </c>
      <c r="F100" s="368"/>
      <c r="G100" s="368"/>
    </row>
    <row r="101" spans="1:7" ht="12.75">
      <c r="A101" s="107"/>
      <c r="B101" s="2" t="s">
        <v>153</v>
      </c>
      <c r="C101" s="2"/>
      <c r="D101" s="2"/>
      <c r="E101" s="4" t="s">
        <v>154</v>
      </c>
      <c r="F101" s="368">
        <f>F102</f>
        <v>3896.37</v>
      </c>
      <c r="G101" s="368">
        <f>G102</f>
        <v>3896.37</v>
      </c>
    </row>
    <row r="102" spans="1:7" ht="25.5">
      <c r="A102" s="107"/>
      <c r="B102" s="2"/>
      <c r="C102" s="154" t="s">
        <v>416</v>
      </c>
      <c r="D102" s="2"/>
      <c r="E102" s="3" t="s">
        <v>478</v>
      </c>
      <c r="F102" s="368">
        <f>F103+F106+F113</f>
        <v>3896.37</v>
      </c>
      <c r="G102" s="368">
        <f>G103+G106+G113</f>
        <v>3896.37</v>
      </c>
    </row>
    <row r="103" spans="1:7" ht="27.75" customHeight="1">
      <c r="A103" s="107"/>
      <c r="B103" s="2"/>
      <c r="C103" s="154" t="s">
        <v>48</v>
      </c>
      <c r="D103" s="2"/>
      <c r="E103" s="157" t="s">
        <v>49</v>
      </c>
      <c r="F103" s="368">
        <f>F104</f>
        <v>950</v>
      </c>
      <c r="G103" s="368">
        <f>G104</f>
        <v>950</v>
      </c>
    </row>
    <row r="104" spans="1:7" ht="12.75">
      <c r="A104" s="107"/>
      <c r="B104" s="2"/>
      <c r="C104" s="154" t="s">
        <v>50</v>
      </c>
      <c r="D104" s="2"/>
      <c r="E104" s="157" t="s">
        <v>51</v>
      </c>
      <c r="F104" s="368">
        <f>F105</f>
        <v>950</v>
      </c>
      <c r="G104" s="368">
        <f>G105</f>
        <v>950</v>
      </c>
    </row>
    <row r="105" spans="1:7" ht="25.5">
      <c r="A105" s="107"/>
      <c r="B105" s="2"/>
      <c r="C105" s="154"/>
      <c r="D105" s="115" t="s">
        <v>157</v>
      </c>
      <c r="E105" s="138" t="s">
        <v>366</v>
      </c>
      <c r="F105" s="368">
        <f>6!D131</f>
        <v>950</v>
      </c>
      <c r="G105" s="368">
        <f>6!E131</f>
        <v>950</v>
      </c>
    </row>
    <row r="106" spans="1:7" ht="25.5">
      <c r="A106" s="107"/>
      <c r="B106" s="2"/>
      <c r="C106" s="154" t="s">
        <v>52</v>
      </c>
      <c r="D106" s="2"/>
      <c r="E106" s="158" t="s">
        <v>53</v>
      </c>
      <c r="F106" s="368">
        <f>F107+F111</f>
        <v>2863.41</v>
      </c>
      <c r="G106" s="368">
        <f>G107+G111</f>
        <v>2863.41</v>
      </c>
    </row>
    <row r="107" spans="1:7" ht="25.5">
      <c r="A107" s="107"/>
      <c r="B107" s="2"/>
      <c r="C107" s="154" t="s">
        <v>1</v>
      </c>
      <c r="D107" s="2"/>
      <c r="E107" s="155" t="s">
        <v>345</v>
      </c>
      <c r="F107" s="368">
        <f>F108+F109+F110</f>
        <v>2863.41</v>
      </c>
      <c r="G107" s="368">
        <f>G108+G109+G110</f>
        <v>2863.41</v>
      </c>
    </row>
    <row r="108" spans="1:7" ht="70.5" customHeight="1">
      <c r="A108" s="107"/>
      <c r="B108" s="2"/>
      <c r="C108" s="154"/>
      <c r="D108" s="115" t="s">
        <v>156</v>
      </c>
      <c r="E108" s="138" t="s">
        <v>296</v>
      </c>
      <c r="F108" s="368">
        <f>6!D139</f>
        <v>3056</v>
      </c>
      <c r="G108" s="368">
        <f>6!E139</f>
        <v>3056</v>
      </c>
    </row>
    <row r="109" spans="1:7" ht="30" customHeight="1">
      <c r="A109" s="107"/>
      <c r="B109" s="2"/>
      <c r="C109" s="154"/>
      <c r="D109" s="115" t="s">
        <v>157</v>
      </c>
      <c r="E109" s="138" t="s">
        <v>366</v>
      </c>
      <c r="F109" s="368">
        <f>6!D140</f>
        <v>-192.59</v>
      </c>
      <c r="G109" s="368">
        <f>6!E140</f>
        <v>-192.59</v>
      </c>
    </row>
    <row r="110" spans="1:7" ht="12.75">
      <c r="A110" s="107"/>
      <c r="B110" s="2"/>
      <c r="C110" s="154"/>
      <c r="D110" s="115" t="s">
        <v>158</v>
      </c>
      <c r="E110" s="138" t="s">
        <v>159</v>
      </c>
      <c r="F110" s="368">
        <f>6!D141</f>
        <v>0</v>
      </c>
      <c r="G110" s="368">
        <f>6!E141</f>
        <v>0</v>
      </c>
    </row>
    <row r="111" spans="1:7" ht="51" hidden="1">
      <c r="A111" s="107"/>
      <c r="B111" s="2"/>
      <c r="C111" s="243" t="s">
        <v>595</v>
      </c>
      <c r="D111" s="244"/>
      <c r="E111" s="291" t="s">
        <v>596</v>
      </c>
      <c r="F111" s="368">
        <f>F112</f>
        <v>0</v>
      </c>
      <c r="G111" s="368">
        <f>G112</f>
        <v>0</v>
      </c>
    </row>
    <row r="112" spans="1:7" ht="63.75" hidden="1">
      <c r="A112" s="107"/>
      <c r="B112" s="2"/>
      <c r="C112" s="243"/>
      <c r="D112" s="247" t="s">
        <v>156</v>
      </c>
      <c r="E112" s="275" t="s">
        <v>296</v>
      </c>
      <c r="F112" s="368"/>
      <c r="G112" s="368">
        <v>0</v>
      </c>
    </row>
    <row r="113" spans="1:7" ht="25.5">
      <c r="A113" s="107"/>
      <c r="B113" s="2"/>
      <c r="C113" s="243" t="s">
        <v>54</v>
      </c>
      <c r="D113" s="247"/>
      <c r="E113" s="238" t="s">
        <v>68</v>
      </c>
      <c r="F113" s="368">
        <f>F114</f>
        <v>82.96</v>
      </c>
      <c r="G113" s="368">
        <f>G114</f>
        <v>82.96</v>
      </c>
    </row>
    <row r="114" spans="1:7" ht="25.5">
      <c r="A114" s="107"/>
      <c r="B114" s="2"/>
      <c r="C114" s="243" t="s">
        <v>55</v>
      </c>
      <c r="D114" s="247"/>
      <c r="E114" s="240" t="s">
        <v>404</v>
      </c>
      <c r="F114" s="368">
        <f>F115</f>
        <v>82.96</v>
      </c>
      <c r="G114" s="368">
        <f>G115</f>
        <v>82.96</v>
      </c>
    </row>
    <row r="115" spans="1:7" ht="12.75">
      <c r="A115" s="107"/>
      <c r="B115" s="2"/>
      <c r="C115" s="243"/>
      <c r="D115" s="244" t="s">
        <v>199</v>
      </c>
      <c r="E115" s="245" t="s">
        <v>198</v>
      </c>
      <c r="F115" s="368">
        <f>6!D146</f>
        <v>82.96</v>
      </c>
      <c r="G115" s="368">
        <f>6!E146</f>
        <v>82.96</v>
      </c>
    </row>
    <row r="116" spans="1:7" ht="25.5">
      <c r="A116" s="107"/>
      <c r="B116" s="2" t="s">
        <v>485</v>
      </c>
      <c r="C116" s="154"/>
      <c r="D116" s="2"/>
      <c r="E116" s="3" t="s">
        <v>486</v>
      </c>
      <c r="F116" s="368">
        <f aca="true" t="shared" si="5" ref="F116:G119">F117</f>
        <v>95.17</v>
      </c>
      <c r="G116" s="368">
        <f t="shared" si="5"/>
        <v>95.17</v>
      </c>
    </row>
    <row r="117" spans="1:7" ht="25.5">
      <c r="A117" s="107"/>
      <c r="B117" s="2"/>
      <c r="C117" s="154" t="s">
        <v>416</v>
      </c>
      <c r="D117" s="2"/>
      <c r="E117" s="3" t="s">
        <v>476</v>
      </c>
      <c r="F117" s="368">
        <f t="shared" si="5"/>
        <v>95.17</v>
      </c>
      <c r="G117" s="368">
        <f t="shared" si="5"/>
        <v>95.17</v>
      </c>
    </row>
    <row r="118" spans="1:7" ht="63.75">
      <c r="A118" s="107"/>
      <c r="B118" s="2"/>
      <c r="C118" s="154" t="s">
        <v>417</v>
      </c>
      <c r="D118" s="2"/>
      <c r="E118" s="157" t="s">
        <v>0</v>
      </c>
      <c r="F118" s="368">
        <f t="shared" si="5"/>
        <v>95.17</v>
      </c>
      <c r="G118" s="368">
        <f t="shared" si="5"/>
        <v>95.17</v>
      </c>
    </row>
    <row r="119" spans="1:7" ht="27.75" customHeight="1">
      <c r="A119" s="107"/>
      <c r="B119" s="2"/>
      <c r="C119" s="243" t="s">
        <v>575</v>
      </c>
      <c r="D119" s="244"/>
      <c r="E119" s="287" t="s">
        <v>457</v>
      </c>
      <c r="F119" s="368">
        <f t="shared" si="5"/>
        <v>95.17</v>
      </c>
      <c r="G119" s="368">
        <f t="shared" si="5"/>
        <v>95.17</v>
      </c>
    </row>
    <row r="120" spans="1:7" ht="63.75">
      <c r="A120" s="107"/>
      <c r="B120" s="2"/>
      <c r="C120" s="288"/>
      <c r="D120" s="247" t="s">
        <v>156</v>
      </c>
      <c r="E120" s="275" t="s">
        <v>296</v>
      </c>
      <c r="F120" s="368">
        <f>6!D125</f>
        <v>95.17</v>
      </c>
      <c r="G120" s="368">
        <f>6!E125</f>
        <v>95.17</v>
      </c>
    </row>
    <row r="121" spans="1:7" ht="12.75">
      <c r="A121" s="107"/>
      <c r="B121" s="13" t="s">
        <v>200</v>
      </c>
      <c r="C121" s="13"/>
      <c r="D121" s="13"/>
      <c r="E121" s="91" t="s">
        <v>201</v>
      </c>
      <c r="F121" s="367">
        <f>F136+F148+F126+F122</f>
        <v>9811.2</v>
      </c>
      <c r="G121" s="367">
        <f>G136+G148+G126+G122</f>
        <v>9811.2</v>
      </c>
    </row>
    <row r="122" spans="1:7" ht="12.75">
      <c r="A122" s="107"/>
      <c r="B122" s="2" t="s">
        <v>586</v>
      </c>
      <c r="C122" s="244"/>
      <c r="D122" s="244"/>
      <c r="E122" s="270" t="s">
        <v>587</v>
      </c>
      <c r="F122" s="368">
        <f aca="true" t="shared" si="6" ref="F122:G124">F123</f>
        <v>1011.2</v>
      </c>
      <c r="G122" s="368">
        <f t="shared" si="6"/>
        <v>1011.2</v>
      </c>
    </row>
    <row r="123" spans="1:7" ht="25.5">
      <c r="A123" s="107"/>
      <c r="B123" s="13"/>
      <c r="C123" s="247" t="s">
        <v>74</v>
      </c>
      <c r="D123" s="244"/>
      <c r="E123" s="275" t="s">
        <v>84</v>
      </c>
      <c r="F123" s="368">
        <f t="shared" si="6"/>
        <v>1011.2</v>
      </c>
      <c r="G123" s="368">
        <f t="shared" si="6"/>
        <v>1011.2</v>
      </c>
    </row>
    <row r="124" spans="1:7" ht="27.75" customHeight="1">
      <c r="A124" s="107"/>
      <c r="B124" s="13"/>
      <c r="C124" s="296" t="s">
        <v>435</v>
      </c>
      <c r="D124" s="247"/>
      <c r="E124" s="388" t="s">
        <v>626</v>
      </c>
      <c r="F124" s="368">
        <f t="shared" si="6"/>
        <v>1011.2</v>
      </c>
      <c r="G124" s="368">
        <f t="shared" si="6"/>
        <v>1011.2</v>
      </c>
    </row>
    <row r="125" spans="1:7" ht="25.5">
      <c r="A125" s="107"/>
      <c r="B125" s="13"/>
      <c r="C125" s="296"/>
      <c r="D125" s="247" t="s">
        <v>157</v>
      </c>
      <c r="E125" s="275" t="s">
        <v>366</v>
      </c>
      <c r="F125" s="368">
        <f>6!D164</f>
        <v>1011.2</v>
      </c>
      <c r="G125" s="368">
        <f>6!E164</f>
        <v>1011.2</v>
      </c>
    </row>
    <row r="126" spans="1:7" ht="12.75" hidden="1">
      <c r="A126" s="107"/>
      <c r="B126" s="115" t="s">
        <v>261</v>
      </c>
      <c r="C126" s="16"/>
      <c r="D126" s="16"/>
      <c r="E126" s="194" t="s">
        <v>262</v>
      </c>
      <c r="F126" s="368">
        <f>F127</f>
        <v>0</v>
      </c>
      <c r="G126" s="368">
        <f>G127</f>
        <v>0</v>
      </c>
    </row>
    <row r="127" spans="1:7" ht="35.25" customHeight="1" hidden="1">
      <c r="A127" s="107"/>
      <c r="B127" s="115"/>
      <c r="C127" s="154" t="s">
        <v>416</v>
      </c>
      <c r="D127" s="2"/>
      <c r="E127" s="3" t="s">
        <v>476</v>
      </c>
      <c r="F127" s="368">
        <f>F128+F133</f>
        <v>0</v>
      </c>
      <c r="G127" s="368">
        <f>G128</f>
        <v>0</v>
      </c>
    </row>
    <row r="128" spans="1:7" ht="51" hidden="1">
      <c r="A128" s="107"/>
      <c r="B128" s="115"/>
      <c r="C128" s="107" t="s">
        <v>257</v>
      </c>
      <c r="D128" s="115"/>
      <c r="E128" s="196" t="s">
        <v>258</v>
      </c>
      <c r="F128" s="368">
        <f>F129+F131</f>
        <v>0</v>
      </c>
      <c r="G128" s="368">
        <f>G129+G131</f>
        <v>0</v>
      </c>
    </row>
    <row r="129" spans="1:7" ht="65.25" customHeight="1" hidden="1">
      <c r="A129" s="107"/>
      <c r="B129" s="115"/>
      <c r="C129" s="197" t="s">
        <v>260</v>
      </c>
      <c r="D129" s="115"/>
      <c r="E129" s="195" t="s">
        <v>259</v>
      </c>
      <c r="F129" s="368">
        <f>F130</f>
        <v>0</v>
      </c>
      <c r="G129" s="368">
        <f>G130</f>
        <v>0</v>
      </c>
    </row>
    <row r="130" spans="1:7" ht="12.75" hidden="1">
      <c r="A130" s="107"/>
      <c r="B130" s="115"/>
      <c r="C130" s="197"/>
      <c r="D130" s="2" t="s">
        <v>199</v>
      </c>
      <c r="E130" s="100" t="s">
        <v>198</v>
      </c>
      <c r="F130" s="368">
        <f>6!D134</f>
        <v>0</v>
      </c>
      <c r="G130" s="368">
        <f>6!E134</f>
        <v>0</v>
      </c>
    </row>
    <row r="131" spans="1:7" ht="105" customHeight="1" hidden="1">
      <c r="A131" s="107"/>
      <c r="B131" s="115"/>
      <c r="C131" s="246" t="s">
        <v>524</v>
      </c>
      <c r="D131" s="247"/>
      <c r="E131" s="248" t="s">
        <v>525</v>
      </c>
      <c r="F131" s="368">
        <f>F132</f>
        <v>0</v>
      </c>
      <c r="G131" s="368">
        <f>G132</f>
        <v>0</v>
      </c>
    </row>
    <row r="132" spans="1:7" ht="19.5" customHeight="1" hidden="1">
      <c r="A132" s="107"/>
      <c r="B132" s="115"/>
      <c r="C132" s="198"/>
      <c r="D132" s="2" t="s">
        <v>199</v>
      </c>
      <c r="E132" s="100" t="s">
        <v>198</v>
      </c>
      <c r="F132" s="368">
        <f>6!D136</f>
        <v>0</v>
      </c>
      <c r="G132" s="368">
        <f>6!E136</f>
        <v>0</v>
      </c>
    </row>
    <row r="133" spans="1:7" ht="27" customHeight="1" hidden="1">
      <c r="A133" s="107"/>
      <c r="B133" s="115"/>
      <c r="C133" s="154" t="s">
        <v>54</v>
      </c>
      <c r="D133" s="115"/>
      <c r="E133" s="158" t="s">
        <v>68</v>
      </c>
      <c r="F133" s="368">
        <f>F134</f>
        <v>0</v>
      </c>
      <c r="G133" s="368">
        <f>G134</f>
        <v>0</v>
      </c>
    </row>
    <row r="134" spans="1:7" ht="25.5" hidden="1">
      <c r="A134" s="107"/>
      <c r="B134" s="115"/>
      <c r="C134" s="154" t="s">
        <v>185</v>
      </c>
      <c r="D134" s="115"/>
      <c r="E134" s="159" t="s">
        <v>184</v>
      </c>
      <c r="F134" s="368">
        <f>F135</f>
        <v>0</v>
      </c>
      <c r="G134" s="368">
        <f>G135</f>
        <v>0</v>
      </c>
    </row>
    <row r="135" spans="1:7" ht="12.75" hidden="1">
      <c r="A135" s="107"/>
      <c r="B135" s="115"/>
      <c r="C135" s="154"/>
      <c r="D135" s="2" t="s">
        <v>199</v>
      </c>
      <c r="E135" s="3" t="s">
        <v>198</v>
      </c>
      <c r="F135" s="368">
        <f>6!D148</f>
        <v>0</v>
      </c>
      <c r="G135" s="368">
        <v>0</v>
      </c>
    </row>
    <row r="136" spans="1:7" ht="12.75">
      <c r="A136" s="107"/>
      <c r="B136" s="2" t="s">
        <v>272</v>
      </c>
      <c r="C136" s="2"/>
      <c r="D136" s="2"/>
      <c r="E136" s="4" t="s">
        <v>273</v>
      </c>
      <c r="F136" s="368">
        <f aca="true" t="shared" si="7" ref="F136:G138">F137</f>
        <v>8300</v>
      </c>
      <c r="G136" s="368">
        <f t="shared" si="7"/>
        <v>8300</v>
      </c>
    </row>
    <row r="137" spans="1:7" ht="38.25">
      <c r="A137" s="107"/>
      <c r="B137" s="2"/>
      <c r="C137" s="115" t="s">
        <v>361</v>
      </c>
      <c r="D137" s="115"/>
      <c r="E137" s="138" t="s">
        <v>482</v>
      </c>
      <c r="F137" s="368">
        <f t="shared" si="7"/>
        <v>8300</v>
      </c>
      <c r="G137" s="368">
        <f t="shared" si="7"/>
        <v>8300</v>
      </c>
    </row>
    <row r="138" spans="1:7" ht="25.5">
      <c r="A138" s="107"/>
      <c r="B138" s="2"/>
      <c r="C138" s="115" t="s">
        <v>362</v>
      </c>
      <c r="D138" s="115"/>
      <c r="E138" s="138" t="s">
        <v>311</v>
      </c>
      <c r="F138" s="368">
        <f t="shared" si="7"/>
        <v>8300</v>
      </c>
      <c r="G138" s="368">
        <f t="shared" si="7"/>
        <v>8300</v>
      </c>
    </row>
    <row r="139" spans="1:7" ht="25.5">
      <c r="A139" s="107"/>
      <c r="B139" s="2"/>
      <c r="C139" s="115" t="s">
        <v>363</v>
      </c>
      <c r="D139" s="115"/>
      <c r="E139" s="138" t="s">
        <v>364</v>
      </c>
      <c r="F139" s="368">
        <f>F142+F144+F146+F140</f>
        <v>8300</v>
      </c>
      <c r="G139" s="368">
        <f>G142+G144+G146+G140</f>
        <v>8300</v>
      </c>
    </row>
    <row r="140" spans="1:7" ht="63.75" hidden="1">
      <c r="A140" s="107"/>
      <c r="B140" s="2"/>
      <c r="C140" s="16" t="s">
        <v>216</v>
      </c>
      <c r="D140" s="115"/>
      <c r="E140" s="138" t="s">
        <v>215</v>
      </c>
      <c r="F140" s="368">
        <f>F141</f>
        <v>0</v>
      </c>
      <c r="G140" s="368">
        <f>G141</f>
        <v>0</v>
      </c>
    </row>
    <row r="141" spans="1:7" ht="25.5" hidden="1">
      <c r="A141" s="107"/>
      <c r="B141" s="2"/>
      <c r="C141" s="16"/>
      <c r="D141" s="115" t="s">
        <v>157</v>
      </c>
      <c r="E141" s="138" t="s">
        <v>366</v>
      </c>
      <c r="F141" s="368">
        <f>6!D45</f>
        <v>0</v>
      </c>
      <c r="G141" s="368">
        <f>6!E45</f>
        <v>0</v>
      </c>
    </row>
    <row r="142" spans="1:7" ht="25.5">
      <c r="A142" s="107"/>
      <c r="B142" s="2"/>
      <c r="C142" s="115" t="s">
        <v>365</v>
      </c>
      <c r="D142" s="107"/>
      <c r="E142" s="185" t="s">
        <v>295</v>
      </c>
      <c r="F142" s="368">
        <f>F143</f>
        <v>6000</v>
      </c>
      <c r="G142" s="368">
        <f>G143</f>
        <v>6000</v>
      </c>
    </row>
    <row r="143" spans="1:7" ht="25.5">
      <c r="A143" s="107"/>
      <c r="B143" s="2"/>
      <c r="C143" s="115"/>
      <c r="D143" s="115" t="s">
        <v>157</v>
      </c>
      <c r="E143" s="138" t="s">
        <v>366</v>
      </c>
      <c r="F143" s="368">
        <f>6!D47</f>
        <v>6000</v>
      </c>
      <c r="G143" s="368">
        <f>6!E47</f>
        <v>6000</v>
      </c>
    </row>
    <row r="144" spans="1:7" ht="25.5">
      <c r="A144" s="107"/>
      <c r="B144" s="2"/>
      <c r="C144" s="115" t="s">
        <v>367</v>
      </c>
      <c r="D144" s="107"/>
      <c r="E144" s="185" t="s">
        <v>304</v>
      </c>
      <c r="F144" s="368">
        <f>F145</f>
        <v>2300</v>
      </c>
      <c r="G144" s="368">
        <f>G145</f>
        <v>2300</v>
      </c>
    </row>
    <row r="145" spans="1:7" ht="25.5">
      <c r="A145" s="107"/>
      <c r="B145" s="2"/>
      <c r="C145" s="115"/>
      <c r="D145" s="115" t="s">
        <v>157</v>
      </c>
      <c r="E145" s="138" t="s">
        <v>366</v>
      </c>
      <c r="F145" s="368">
        <f>6!D49</f>
        <v>2300</v>
      </c>
      <c r="G145" s="368">
        <f>6!E49</f>
        <v>2300</v>
      </c>
    </row>
    <row r="146" spans="1:7" ht="63.75" hidden="1">
      <c r="A146" s="107"/>
      <c r="B146" s="2"/>
      <c r="C146" s="16" t="s">
        <v>217</v>
      </c>
      <c r="D146" s="115"/>
      <c r="E146" s="138" t="s">
        <v>215</v>
      </c>
      <c r="F146" s="368">
        <f>F147</f>
        <v>0</v>
      </c>
      <c r="G146" s="368">
        <f>G147</f>
        <v>0</v>
      </c>
    </row>
    <row r="147" spans="1:7" ht="25.5" hidden="1">
      <c r="A147" s="107"/>
      <c r="B147" s="2"/>
      <c r="C147" s="115"/>
      <c r="D147" s="115" t="s">
        <v>157</v>
      </c>
      <c r="E147" s="138" t="s">
        <v>366</v>
      </c>
      <c r="F147" s="368">
        <f>6!D51</f>
        <v>0</v>
      </c>
      <c r="G147" s="368">
        <f>6!E51</f>
        <v>0</v>
      </c>
    </row>
    <row r="148" spans="1:7" ht="15" customHeight="1">
      <c r="A148" s="107"/>
      <c r="B148" s="2" t="s">
        <v>144</v>
      </c>
      <c r="C148" s="2"/>
      <c r="D148" s="2"/>
      <c r="E148" s="4" t="s">
        <v>145</v>
      </c>
      <c r="F148" s="368">
        <f>F149</f>
        <v>500</v>
      </c>
      <c r="G148" s="368">
        <f>G149</f>
        <v>500</v>
      </c>
    </row>
    <row r="149" spans="1:7" ht="27.75" customHeight="1">
      <c r="A149" s="107"/>
      <c r="B149" s="13"/>
      <c r="C149" s="115" t="s">
        <v>377</v>
      </c>
      <c r="D149" s="115"/>
      <c r="E149" s="138" t="s">
        <v>475</v>
      </c>
      <c r="F149" s="368">
        <f>F150</f>
        <v>500</v>
      </c>
      <c r="G149" s="368">
        <f>G150</f>
        <v>500</v>
      </c>
    </row>
    <row r="150" spans="1:7" ht="25.5">
      <c r="A150" s="107"/>
      <c r="B150" s="13"/>
      <c r="C150" s="115" t="s">
        <v>385</v>
      </c>
      <c r="D150" s="115"/>
      <c r="E150" s="138" t="s">
        <v>386</v>
      </c>
      <c r="F150" s="368">
        <f>F151+F153</f>
        <v>500</v>
      </c>
      <c r="G150" s="368">
        <f>G151+G153</f>
        <v>500</v>
      </c>
    </row>
    <row r="151" spans="1:7" ht="12.75" hidden="1">
      <c r="A151" s="107"/>
      <c r="B151" s="13"/>
      <c r="C151" s="115" t="s">
        <v>387</v>
      </c>
      <c r="D151" s="115"/>
      <c r="E151" s="138" t="s">
        <v>388</v>
      </c>
      <c r="F151" s="368">
        <f>F152</f>
        <v>0</v>
      </c>
      <c r="G151" s="368">
        <f>G152</f>
        <v>0</v>
      </c>
    </row>
    <row r="152" spans="1:7" ht="25.5" hidden="1">
      <c r="A152" s="107"/>
      <c r="B152" s="13"/>
      <c r="C152" s="115"/>
      <c r="D152" s="115" t="s">
        <v>157</v>
      </c>
      <c r="E152" s="138" t="s">
        <v>366</v>
      </c>
      <c r="F152" s="368">
        <f>6!D77</f>
        <v>0</v>
      </c>
      <c r="G152" s="368">
        <f>6!E77</f>
        <v>0</v>
      </c>
    </row>
    <row r="153" spans="1:7" ht="12.75">
      <c r="A153" s="107"/>
      <c r="B153" s="13"/>
      <c r="C153" s="115" t="s">
        <v>389</v>
      </c>
      <c r="D153" s="115"/>
      <c r="E153" s="138" t="s">
        <v>390</v>
      </c>
      <c r="F153" s="368">
        <f>F154</f>
        <v>500</v>
      </c>
      <c r="G153" s="368">
        <f>G154</f>
        <v>500</v>
      </c>
    </row>
    <row r="154" spans="1:7" ht="25.5">
      <c r="A154" s="107"/>
      <c r="B154" s="13"/>
      <c r="C154" s="115"/>
      <c r="D154" s="115" t="s">
        <v>157</v>
      </c>
      <c r="E154" s="138" t="s">
        <v>366</v>
      </c>
      <c r="F154" s="368">
        <f>6!D79</f>
        <v>500</v>
      </c>
      <c r="G154" s="368">
        <f>6!E79</f>
        <v>500</v>
      </c>
    </row>
    <row r="155" spans="1:7" ht="12.75">
      <c r="A155" s="107"/>
      <c r="B155" s="13" t="s">
        <v>146</v>
      </c>
      <c r="C155" s="13"/>
      <c r="D155" s="13"/>
      <c r="E155" s="91" t="s">
        <v>147</v>
      </c>
      <c r="F155" s="367">
        <f>F161+F169+F156+F185</f>
        <v>14610.75</v>
      </c>
      <c r="G155" s="367">
        <f>G161+G169+G156+G185</f>
        <v>15110.75</v>
      </c>
    </row>
    <row r="156" spans="1:7" ht="12.75">
      <c r="A156" s="107"/>
      <c r="B156" s="2" t="s">
        <v>305</v>
      </c>
      <c r="C156" s="2"/>
      <c r="D156" s="2"/>
      <c r="E156" s="4" t="s">
        <v>306</v>
      </c>
      <c r="F156" s="368">
        <f aca="true" t="shared" si="8" ref="F156:G159">F157</f>
        <v>260.89</v>
      </c>
      <c r="G156" s="368">
        <f t="shared" si="8"/>
        <v>260.89</v>
      </c>
    </row>
    <row r="157" spans="1:7" ht="28.5" customHeight="1">
      <c r="A157" s="107"/>
      <c r="B157" s="2"/>
      <c r="C157" s="115" t="s">
        <v>377</v>
      </c>
      <c r="D157" s="115"/>
      <c r="E157" s="138" t="s">
        <v>477</v>
      </c>
      <c r="F157" s="368">
        <f t="shared" si="8"/>
        <v>260.89</v>
      </c>
      <c r="G157" s="368">
        <f t="shared" si="8"/>
        <v>260.89</v>
      </c>
    </row>
    <row r="158" spans="1:7" ht="25.5" customHeight="1">
      <c r="A158" s="107"/>
      <c r="B158" s="2"/>
      <c r="C158" s="115" t="s">
        <v>391</v>
      </c>
      <c r="D158" s="115"/>
      <c r="E158" s="138" t="s">
        <v>392</v>
      </c>
      <c r="F158" s="368">
        <f t="shared" si="8"/>
        <v>260.89</v>
      </c>
      <c r="G158" s="368">
        <f t="shared" si="8"/>
        <v>260.89</v>
      </c>
    </row>
    <row r="159" spans="1:7" ht="50.25" customHeight="1">
      <c r="A159" s="107"/>
      <c r="B159" s="13"/>
      <c r="C159" s="115" t="s">
        <v>57</v>
      </c>
      <c r="D159" s="115"/>
      <c r="E159" s="159" t="s">
        <v>313</v>
      </c>
      <c r="F159" s="368">
        <f t="shared" si="8"/>
        <v>260.89</v>
      </c>
      <c r="G159" s="368">
        <f t="shared" si="8"/>
        <v>260.89</v>
      </c>
    </row>
    <row r="160" spans="1:7" ht="25.5">
      <c r="A160" s="107"/>
      <c r="B160" s="13"/>
      <c r="C160" s="115"/>
      <c r="D160" s="115" t="s">
        <v>157</v>
      </c>
      <c r="E160" s="138" t="s">
        <v>366</v>
      </c>
      <c r="F160" s="368">
        <f>6!D86</f>
        <v>260.89</v>
      </c>
      <c r="G160" s="368">
        <f>6!E86</f>
        <v>260.89</v>
      </c>
    </row>
    <row r="161" spans="1:7" ht="12.75">
      <c r="A161" s="107"/>
      <c r="B161" s="2" t="s">
        <v>202</v>
      </c>
      <c r="C161" s="2"/>
      <c r="D161" s="2"/>
      <c r="E161" s="4" t="s">
        <v>203</v>
      </c>
      <c r="F161" s="368">
        <f aca="true" t="shared" si="9" ref="F161:G163">F162</f>
        <v>5300</v>
      </c>
      <c r="G161" s="368">
        <f t="shared" si="9"/>
        <v>5300</v>
      </c>
    </row>
    <row r="162" spans="1:7" ht="37.5" customHeight="1">
      <c r="A162" s="107"/>
      <c r="B162" s="5"/>
      <c r="C162" s="154" t="s">
        <v>20</v>
      </c>
      <c r="D162" s="115"/>
      <c r="E162" s="163" t="s">
        <v>472</v>
      </c>
      <c r="F162" s="371">
        <f t="shared" si="9"/>
        <v>5300</v>
      </c>
      <c r="G162" s="371">
        <f t="shared" si="9"/>
        <v>5300</v>
      </c>
    </row>
    <row r="163" spans="1:7" ht="25.5">
      <c r="A163" s="107"/>
      <c r="B163" s="5"/>
      <c r="C163" s="154" t="s">
        <v>21</v>
      </c>
      <c r="D163" s="115"/>
      <c r="E163" s="165" t="s">
        <v>25</v>
      </c>
      <c r="F163" s="371">
        <f t="shared" si="9"/>
        <v>5300</v>
      </c>
      <c r="G163" s="371">
        <f t="shared" si="9"/>
        <v>5300</v>
      </c>
    </row>
    <row r="164" spans="1:7" ht="25.5">
      <c r="A164" s="107"/>
      <c r="B164" s="5"/>
      <c r="C164" s="154" t="s">
        <v>26</v>
      </c>
      <c r="D164" s="115"/>
      <c r="E164" s="155" t="s">
        <v>29</v>
      </c>
      <c r="F164" s="371">
        <f>F165+F167</f>
        <v>5300</v>
      </c>
      <c r="G164" s="371">
        <f>G165+G167</f>
        <v>5300</v>
      </c>
    </row>
    <row r="165" spans="1:7" ht="51">
      <c r="A165" s="107"/>
      <c r="B165" s="5"/>
      <c r="C165" s="154" t="s">
        <v>27</v>
      </c>
      <c r="D165" s="115"/>
      <c r="E165" s="166" t="s">
        <v>28</v>
      </c>
      <c r="F165" s="368">
        <f>F166</f>
        <v>5000</v>
      </c>
      <c r="G165" s="368">
        <f>G166</f>
        <v>5000</v>
      </c>
    </row>
    <row r="166" spans="1:7" ht="25.5">
      <c r="A166" s="131"/>
      <c r="B166" s="5"/>
      <c r="C166" s="115"/>
      <c r="D166" s="115" t="s">
        <v>157</v>
      </c>
      <c r="E166" s="138" t="s">
        <v>366</v>
      </c>
      <c r="F166" s="368">
        <f>6!D34</f>
        <v>5000</v>
      </c>
      <c r="G166" s="368">
        <f>6!E34</f>
        <v>5000</v>
      </c>
    </row>
    <row r="167" spans="1:7" ht="38.25">
      <c r="A167" s="131"/>
      <c r="B167" s="5"/>
      <c r="C167" s="154" t="s">
        <v>30</v>
      </c>
      <c r="D167" s="115"/>
      <c r="E167" s="160" t="s">
        <v>315</v>
      </c>
      <c r="F167" s="368">
        <f>F168</f>
        <v>300</v>
      </c>
      <c r="G167" s="368">
        <f>G168</f>
        <v>300</v>
      </c>
    </row>
    <row r="168" spans="1:7" ht="25.5">
      <c r="A168" s="131"/>
      <c r="B168" s="5"/>
      <c r="C168" s="115"/>
      <c r="D168" s="115" t="s">
        <v>157</v>
      </c>
      <c r="E168" s="138" t="s">
        <v>366</v>
      </c>
      <c r="F168" s="368">
        <f>6!D36</f>
        <v>300</v>
      </c>
      <c r="G168" s="368">
        <f>6!E36</f>
        <v>300</v>
      </c>
    </row>
    <row r="169" spans="1:7" ht="12.75">
      <c r="A169" s="107"/>
      <c r="B169" s="2" t="s">
        <v>133</v>
      </c>
      <c r="C169" s="2"/>
      <c r="D169" s="2"/>
      <c r="E169" s="4" t="s">
        <v>134</v>
      </c>
      <c r="F169" s="368">
        <f aca="true" t="shared" si="10" ref="F169:G171">F170</f>
        <v>8888.85</v>
      </c>
      <c r="G169" s="368">
        <f t="shared" si="10"/>
        <v>9388.85</v>
      </c>
    </row>
    <row r="170" spans="1:7" ht="25.5">
      <c r="A170" s="107"/>
      <c r="B170" s="2"/>
      <c r="C170" s="115" t="s">
        <v>361</v>
      </c>
      <c r="D170" s="115"/>
      <c r="E170" s="138" t="s">
        <v>483</v>
      </c>
      <c r="F170" s="368">
        <f t="shared" si="10"/>
        <v>8888.85</v>
      </c>
      <c r="G170" s="368">
        <f t="shared" si="10"/>
        <v>9388.85</v>
      </c>
    </row>
    <row r="171" spans="1:7" ht="12.75">
      <c r="A171" s="107"/>
      <c r="B171" s="2"/>
      <c r="C171" s="115" t="s">
        <v>368</v>
      </c>
      <c r="D171" s="115"/>
      <c r="E171" s="138" t="s">
        <v>312</v>
      </c>
      <c r="F171" s="368">
        <f t="shared" si="10"/>
        <v>8888.85</v>
      </c>
      <c r="G171" s="368">
        <f t="shared" si="10"/>
        <v>9388.85</v>
      </c>
    </row>
    <row r="172" spans="1:7" ht="12.75">
      <c r="A172" s="107"/>
      <c r="B172" s="2"/>
      <c r="C172" s="115" t="s">
        <v>369</v>
      </c>
      <c r="D172" s="115"/>
      <c r="E172" s="138" t="s">
        <v>370</v>
      </c>
      <c r="F172" s="368">
        <f>F173+F175+F179+F181+F177+F183</f>
        <v>8888.85</v>
      </c>
      <c r="G172" s="368">
        <f>G173+G175+G179+G181+G177+G183</f>
        <v>9388.85</v>
      </c>
    </row>
    <row r="173" spans="1:7" ht="12.75">
      <c r="A173" s="107"/>
      <c r="B173" s="2"/>
      <c r="C173" s="115" t="s">
        <v>371</v>
      </c>
      <c r="D173" s="115"/>
      <c r="E173" s="138" t="s">
        <v>405</v>
      </c>
      <c r="F173" s="368">
        <f>F174</f>
        <v>2338.85</v>
      </c>
      <c r="G173" s="368">
        <f>G174</f>
        <v>2838.85</v>
      </c>
    </row>
    <row r="174" spans="1:7" ht="25.5">
      <c r="A174" s="107"/>
      <c r="B174" s="2"/>
      <c r="C174" s="115"/>
      <c r="D174" s="115" t="s">
        <v>157</v>
      </c>
      <c r="E174" s="138" t="s">
        <v>366</v>
      </c>
      <c r="F174" s="368">
        <f>6!D55</f>
        <v>2338.85</v>
      </c>
      <c r="G174" s="368">
        <f>6!E55</f>
        <v>2838.85</v>
      </c>
    </row>
    <row r="175" spans="1:7" ht="12.75" hidden="1">
      <c r="A175" s="107"/>
      <c r="B175" s="2"/>
      <c r="C175" s="115" t="s">
        <v>372</v>
      </c>
      <c r="D175" s="115"/>
      <c r="E175" s="186" t="s">
        <v>135</v>
      </c>
      <c r="F175" s="368">
        <f>F176</f>
        <v>0</v>
      </c>
      <c r="G175" s="368">
        <f>G176</f>
        <v>0</v>
      </c>
    </row>
    <row r="176" spans="1:7" ht="29.25" customHeight="1" hidden="1">
      <c r="A176" s="107"/>
      <c r="B176" s="2"/>
      <c r="C176" s="115"/>
      <c r="D176" s="115" t="s">
        <v>157</v>
      </c>
      <c r="E176" s="138" t="s">
        <v>366</v>
      </c>
      <c r="F176" s="368">
        <f>6!D57</f>
        <v>0</v>
      </c>
      <c r="G176" s="368">
        <f>6!E57</f>
        <v>0</v>
      </c>
    </row>
    <row r="177" spans="1:7" ht="12.75">
      <c r="A177" s="107"/>
      <c r="B177" s="2"/>
      <c r="C177" s="115" t="s">
        <v>373</v>
      </c>
      <c r="D177" s="115"/>
      <c r="E177" s="186" t="s">
        <v>188</v>
      </c>
      <c r="F177" s="368">
        <f>F178</f>
        <v>6500</v>
      </c>
      <c r="G177" s="368">
        <f>G178</f>
        <v>6500</v>
      </c>
    </row>
    <row r="178" spans="1:7" ht="25.5">
      <c r="A178" s="107"/>
      <c r="B178" s="2"/>
      <c r="C178" s="115"/>
      <c r="D178" s="115" t="s">
        <v>157</v>
      </c>
      <c r="E178" s="138" t="s">
        <v>366</v>
      </c>
      <c r="F178" s="368">
        <f>6!D59</f>
        <v>6500</v>
      </c>
      <c r="G178" s="368">
        <f>6!E59</f>
        <v>6500</v>
      </c>
    </row>
    <row r="179" spans="1:7" ht="12.75" hidden="1">
      <c r="A179" s="107"/>
      <c r="B179" s="2"/>
      <c r="C179" s="115" t="s">
        <v>374</v>
      </c>
      <c r="D179" s="115"/>
      <c r="E179" s="186" t="s">
        <v>375</v>
      </c>
      <c r="F179" s="368">
        <f>F180</f>
        <v>0</v>
      </c>
      <c r="G179" s="368">
        <f>G180</f>
        <v>0</v>
      </c>
    </row>
    <row r="180" spans="1:7" ht="25.5" hidden="1">
      <c r="A180" s="107"/>
      <c r="B180" s="2"/>
      <c r="C180" s="115"/>
      <c r="D180" s="115" t="s">
        <v>157</v>
      </c>
      <c r="E180" s="138" t="s">
        <v>366</v>
      </c>
      <c r="F180" s="368"/>
      <c r="G180" s="368"/>
    </row>
    <row r="181" spans="1:7" ht="12.75">
      <c r="A181" s="107"/>
      <c r="B181" s="2"/>
      <c r="C181" s="115" t="s">
        <v>376</v>
      </c>
      <c r="D181" s="115"/>
      <c r="E181" s="186" t="s">
        <v>189</v>
      </c>
      <c r="F181" s="368">
        <f>F182</f>
        <v>50</v>
      </c>
      <c r="G181" s="368">
        <f>G182</f>
        <v>50</v>
      </c>
    </row>
    <row r="182" spans="1:7" ht="25.5">
      <c r="A182" s="107"/>
      <c r="B182" s="2"/>
      <c r="C182" s="115"/>
      <c r="D182" s="115" t="s">
        <v>157</v>
      </c>
      <c r="E182" s="138" t="s">
        <v>366</v>
      </c>
      <c r="F182" s="368">
        <f>6!D61</f>
        <v>50</v>
      </c>
      <c r="G182" s="368">
        <f>6!E61</f>
        <v>50</v>
      </c>
    </row>
    <row r="183" spans="1:7" ht="25.5" hidden="1">
      <c r="A183" s="107"/>
      <c r="B183" s="2"/>
      <c r="C183" s="115" t="s">
        <v>179</v>
      </c>
      <c r="D183" s="115"/>
      <c r="E183" s="155" t="s">
        <v>178</v>
      </c>
      <c r="F183" s="368">
        <f>F184</f>
        <v>0</v>
      </c>
      <c r="G183" s="368">
        <f>G184</f>
        <v>0</v>
      </c>
    </row>
    <row r="184" spans="1:7" ht="25.5" hidden="1">
      <c r="A184" s="107"/>
      <c r="B184" s="2"/>
      <c r="C184" s="115"/>
      <c r="D184" s="115" t="s">
        <v>157</v>
      </c>
      <c r="E184" s="138" t="s">
        <v>366</v>
      </c>
      <c r="F184" s="368">
        <f>6!D63</f>
        <v>0</v>
      </c>
      <c r="G184" s="368">
        <f>6!E63</f>
        <v>0</v>
      </c>
    </row>
    <row r="185" spans="1:7" ht="25.5">
      <c r="A185" s="107"/>
      <c r="B185" s="244" t="s">
        <v>497</v>
      </c>
      <c r="C185" s="296"/>
      <c r="D185" s="244"/>
      <c r="E185" s="270" t="s">
        <v>498</v>
      </c>
      <c r="F185" s="368">
        <f aca="true" t="shared" si="11" ref="F185:G187">F186</f>
        <v>161.01</v>
      </c>
      <c r="G185" s="368">
        <f t="shared" si="11"/>
        <v>161.01</v>
      </c>
    </row>
    <row r="186" spans="1:7" ht="25.5">
      <c r="A186" s="107"/>
      <c r="B186" s="2"/>
      <c r="C186" s="247" t="s">
        <v>67</v>
      </c>
      <c r="D186" s="247"/>
      <c r="E186" s="275" t="s">
        <v>68</v>
      </c>
      <c r="F186" s="368">
        <f t="shared" si="11"/>
        <v>161.01</v>
      </c>
      <c r="G186" s="368">
        <f t="shared" si="11"/>
        <v>161.01</v>
      </c>
    </row>
    <row r="187" spans="1:7" ht="38.25">
      <c r="A187" s="107"/>
      <c r="B187" s="2"/>
      <c r="C187" s="243" t="s">
        <v>23</v>
      </c>
      <c r="D187" s="244"/>
      <c r="E187" s="245" t="s">
        <v>24</v>
      </c>
      <c r="F187" s="368">
        <f t="shared" si="11"/>
        <v>161.01</v>
      </c>
      <c r="G187" s="368">
        <f t="shared" si="11"/>
        <v>161.01</v>
      </c>
    </row>
    <row r="188" spans="1:7" ht="12.75">
      <c r="A188" s="107"/>
      <c r="B188" s="2"/>
      <c r="C188" s="244"/>
      <c r="D188" s="244" t="s">
        <v>199</v>
      </c>
      <c r="E188" s="245" t="s">
        <v>198</v>
      </c>
      <c r="F188" s="368">
        <f>6!D119</f>
        <v>161.01</v>
      </c>
      <c r="G188" s="368">
        <f>6!E119</f>
        <v>161.01</v>
      </c>
    </row>
    <row r="189" spans="1:7" ht="12.75">
      <c r="A189" s="107"/>
      <c r="B189" s="13" t="s">
        <v>163</v>
      </c>
      <c r="C189" s="13"/>
      <c r="D189" s="13"/>
      <c r="E189" s="91" t="s">
        <v>276</v>
      </c>
      <c r="F189" s="367">
        <f>F190</f>
        <v>29289.15</v>
      </c>
      <c r="G189" s="367">
        <f>G190</f>
        <v>29289.15</v>
      </c>
    </row>
    <row r="190" spans="1:7" ht="12.75">
      <c r="A190" s="107"/>
      <c r="B190" s="2" t="s">
        <v>164</v>
      </c>
      <c r="C190" s="2"/>
      <c r="D190" s="2"/>
      <c r="E190" s="4" t="s">
        <v>165</v>
      </c>
      <c r="F190" s="368">
        <f>F191</f>
        <v>29289.15</v>
      </c>
      <c r="G190" s="368">
        <f>G191</f>
        <v>29289.15</v>
      </c>
    </row>
    <row r="191" spans="1:7" ht="25.5">
      <c r="A191" s="107"/>
      <c r="B191" s="2"/>
      <c r="C191" s="2" t="s">
        <v>350</v>
      </c>
      <c r="D191" s="2"/>
      <c r="E191" s="4" t="s">
        <v>471</v>
      </c>
      <c r="F191" s="368">
        <f>F192+F195</f>
        <v>29289.15</v>
      </c>
      <c r="G191" s="368">
        <f>G192+G195</f>
        <v>29289.15</v>
      </c>
    </row>
    <row r="192" spans="1:7" ht="38.25">
      <c r="A192" s="107"/>
      <c r="B192" s="2"/>
      <c r="C192" s="154" t="s">
        <v>410</v>
      </c>
      <c r="D192" s="13"/>
      <c r="E192" s="170" t="s">
        <v>411</v>
      </c>
      <c r="F192" s="368">
        <f>F193</f>
        <v>25798.01</v>
      </c>
      <c r="G192" s="368">
        <f>G193</f>
        <v>25798.01</v>
      </c>
    </row>
    <row r="193" spans="1:7" ht="25.5">
      <c r="A193" s="107"/>
      <c r="B193" s="2"/>
      <c r="C193" s="154" t="s">
        <v>412</v>
      </c>
      <c r="D193" s="13"/>
      <c r="E193" s="155" t="s">
        <v>345</v>
      </c>
      <c r="F193" s="368">
        <f>F194</f>
        <v>25798.01</v>
      </c>
      <c r="G193" s="368">
        <f>G194</f>
        <v>25798.01</v>
      </c>
    </row>
    <row r="194" spans="1:7" ht="25.5">
      <c r="A194" s="107"/>
      <c r="B194" s="2"/>
      <c r="C194" s="154"/>
      <c r="D194" s="2" t="s">
        <v>132</v>
      </c>
      <c r="E194" s="4" t="s">
        <v>131</v>
      </c>
      <c r="F194" s="368">
        <f>6!D19</f>
        <v>25798.01</v>
      </c>
      <c r="G194" s="368">
        <f>6!E19</f>
        <v>25798.01</v>
      </c>
    </row>
    <row r="195" spans="1:7" ht="25.5">
      <c r="A195" s="107"/>
      <c r="B195" s="2"/>
      <c r="C195" s="2" t="s">
        <v>351</v>
      </c>
      <c r="D195" s="2"/>
      <c r="E195" s="4" t="s">
        <v>352</v>
      </c>
      <c r="F195" s="368">
        <f>F196</f>
        <v>3491.14</v>
      </c>
      <c r="G195" s="368">
        <f>G196</f>
        <v>3491.14</v>
      </c>
    </row>
    <row r="196" spans="1:7" ht="27.75" customHeight="1">
      <c r="A196" s="107"/>
      <c r="B196" s="2"/>
      <c r="C196" s="2" t="s">
        <v>353</v>
      </c>
      <c r="D196" s="2"/>
      <c r="E196" s="138" t="s">
        <v>345</v>
      </c>
      <c r="F196" s="368">
        <f>F197</f>
        <v>3491.14</v>
      </c>
      <c r="G196" s="368">
        <f>G197</f>
        <v>3491.14</v>
      </c>
    </row>
    <row r="197" spans="1:7" ht="26.25" customHeight="1">
      <c r="A197" s="107"/>
      <c r="B197" s="2"/>
      <c r="C197" s="2"/>
      <c r="D197" s="2" t="s">
        <v>132</v>
      </c>
      <c r="E197" s="106" t="s">
        <v>131</v>
      </c>
      <c r="F197" s="368">
        <f>6!D22</f>
        <v>3491.14</v>
      </c>
      <c r="G197" s="368">
        <f>6!E22</f>
        <v>3491.14</v>
      </c>
    </row>
    <row r="198" spans="1:7" ht="34.5" customHeight="1" hidden="1">
      <c r="A198" s="107"/>
      <c r="B198" s="2"/>
      <c r="C198" s="2" t="s">
        <v>354</v>
      </c>
      <c r="D198" s="2"/>
      <c r="E198" s="4" t="s">
        <v>355</v>
      </c>
      <c r="F198" s="368">
        <f>F199+F201</f>
        <v>0</v>
      </c>
      <c r="G198" s="368">
        <f>G199+G201</f>
        <v>0</v>
      </c>
    </row>
    <row r="199" spans="1:7" ht="25.5" hidden="1">
      <c r="A199" s="107"/>
      <c r="B199" s="2"/>
      <c r="C199" s="2" t="s">
        <v>356</v>
      </c>
      <c r="D199" s="2"/>
      <c r="E199" s="138" t="s">
        <v>345</v>
      </c>
      <c r="F199" s="368">
        <f>F200</f>
        <v>0</v>
      </c>
      <c r="G199" s="368">
        <f>G200</f>
        <v>0</v>
      </c>
    </row>
    <row r="200" spans="1:7" ht="25.5" hidden="1">
      <c r="A200" s="107"/>
      <c r="B200" s="2"/>
      <c r="C200" s="2"/>
      <c r="D200" s="2" t="s">
        <v>132</v>
      </c>
      <c r="E200" s="106" t="s">
        <v>131</v>
      </c>
      <c r="F200" s="368"/>
      <c r="G200" s="368"/>
    </row>
    <row r="201" spans="1:7" ht="18.75" customHeight="1" hidden="1">
      <c r="A201" s="107"/>
      <c r="B201" s="2"/>
      <c r="C201" s="2" t="s">
        <v>357</v>
      </c>
      <c r="D201" s="2"/>
      <c r="E201" s="4" t="s">
        <v>349</v>
      </c>
      <c r="F201" s="368">
        <f>F202</f>
        <v>0</v>
      </c>
      <c r="G201" s="368">
        <f>G202</f>
        <v>0</v>
      </c>
    </row>
    <row r="202" spans="1:7" ht="25.5" hidden="1">
      <c r="A202" s="107"/>
      <c r="B202" s="2"/>
      <c r="C202" s="2"/>
      <c r="D202" s="2" t="s">
        <v>132</v>
      </c>
      <c r="E202" s="106" t="s">
        <v>131</v>
      </c>
      <c r="F202" s="368"/>
      <c r="G202" s="368"/>
    </row>
    <row r="203" spans="1:7" ht="12.75" hidden="1">
      <c r="A203" s="107"/>
      <c r="B203" s="116" t="s">
        <v>420</v>
      </c>
      <c r="C203" s="221"/>
      <c r="D203" s="116"/>
      <c r="E203" s="139" t="s">
        <v>421</v>
      </c>
      <c r="F203" s="367">
        <f aca="true" t="shared" si="12" ref="F203:G206">F204</f>
        <v>0</v>
      </c>
      <c r="G203" s="367">
        <f t="shared" si="12"/>
        <v>0</v>
      </c>
    </row>
    <row r="204" spans="1:7" ht="12.75" hidden="1">
      <c r="A204" s="107"/>
      <c r="B204" s="2" t="s">
        <v>422</v>
      </c>
      <c r="C204" s="154"/>
      <c r="D204" s="2"/>
      <c r="E204" s="3" t="s">
        <v>423</v>
      </c>
      <c r="F204" s="368">
        <f t="shared" si="12"/>
        <v>0</v>
      </c>
      <c r="G204" s="368">
        <f t="shared" si="12"/>
        <v>0</v>
      </c>
    </row>
    <row r="205" spans="1:7" ht="25.5" hidden="1">
      <c r="A205" s="107"/>
      <c r="B205" s="2"/>
      <c r="C205" s="115" t="s">
        <v>74</v>
      </c>
      <c r="D205" s="2"/>
      <c r="E205" s="138" t="s">
        <v>84</v>
      </c>
      <c r="F205" s="368">
        <f t="shared" si="12"/>
        <v>0</v>
      </c>
      <c r="G205" s="368">
        <f t="shared" si="12"/>
        <v>0</v>
      </c>
    </row>
    <row r="206" spans="1:7" ht="38.25" customHeight="1" hidden="1">
      <c r="A206" s="107"/>
      <c r="B206" s="2"/>
      <c r="C206" s="209" t="s">
        <v>435</v>
      </c>
      <c r="D206" s="115"/>
      <c r="E206" s="138" t="s">
        <v>418</v>
      </c>
      <c r="F206" s="368">
        <f t="shared" si="12"/>
        <v>0</v>
      </c>
      <c r="G206" s="368">
        <f t="shared" si="12"/>
        <v>0</v>
      </c>
    </row>
    <row r="207" spans="1:7" ht="25.5" hidden="1">
      <c r="A207" s="107"/>
      <c r="B207" s="2"/>
      <c r="C207" s="209"/>
      <c r="D207" s="115" t="s">
        <v>157</v>
      </c>
      <c r="E207" s="138" t="s">
        <v>366</v>
      </c>
      <c r="F207" s="368"/>
      <c r="G207" s="368"/>
    </row>
    <row r="208" spans="1:7" ht="12.75">
      <c r="A208" s="107"/>
      <c r="B208" s="13" t="s">
        <v>160</v>
      </c>
      <c r="C208" s="13"/>
      <c r="D208" s="13"/>
      <c r="E208" s="91" t="s">
        <v>161</v>
      </c>
      <c r="F208" s="367">
        <f>F209+F213</f>
        <v>72</v>
      </c>
      <c r="G208" s="367">
        <f>G209+G213</f>
        <v>72</v>
      </c>
    </row>
    <row r="209" spans="1:7" ht="12.75">
      <c r="A209" s="107"/>
      <c r="B209" s="2" t="s">
        <v>307</v>
      </c>
      <c r="C209" s="2"/>
      <c r="D209" s="13"/>
      <c r="E209" s="4" t="s">
        <v>314</v>
      </c>
      <c r="F209" s="368">
        <f aca="true" t="shared" si="13" ref="F209:G211">F210</f>
        <v>72</v>
      </c>
      <c r="G209" s="368">
        <f t="shared" si="13"/>
        <v>72</v>
      </c>
    </row>
    <row r="210" spans="1:7" ht="25.5">
      <c r="A210" s="107"/>
      <c r="B210" s="2"/>
      <c r="C210" s="115" t="s">
        <v>74</v>
      </c>
      <c r="D210" s="2"/>
      <c r="E210" s="138" t="s">
        <v>84</v>
      </c>
      <c r="F210" s="368">
        <f t="shared" si="13"/>
        <v>72</v>
      </c>
      <c r="G210" s="368">
        <f t="shared" si="13"/>
        <v>72</v>
      </c>
    </row>
    <row r="211" spans="1:7" ht="38.25">
      <c r="A211" s="108"/>
      <c r="B211" s="13"/>
      <c r="C211" s="115" t="s">
        <v>85</v>
      </c>
      <c r="D211" s="107"/>
      <c r="E211" s="138" t="s">
        <v>86</v>
      </c>
      <c r="F211" s="368">
        <f t="shared" si="13"/>
        <v>72</v>
      </c>
      <c r="G211" s="368">
        <f t="shared" si="13"/>
        <v>72</v>
      </c>
    </row>
    <row r="212" spans="1:7" ht="13.5" customHeight="1">
      <c r="A212" s="107"/>
      <c r="B212" s="13"/>
      <c r="C212" s="116"/>
      <c r="D212" s="115" t="s">
        <v>308</v>
      </c>
      <c r="E212" s="138" t="s">
        <v>309</v>
      </c>
      <c r="F212" s="368">
        <f>6!D154</f>
        <v>72</v>
      </c>
      <c r="G212" s="368">
        <f>6!E154</f>
        <v>72</v>
      </c>
    </row>
    <row r="213" spans="1:7" ht="12.75" hidden="1">
      <c r="A213" s="107"/>
      <c r="B213" s="2" t="s">
        <v>162</v>
      </c>
      <c r="C213" s="2"/>
      <c r="D213" s="2"/>
      <c r="E213" s="4" t="s">
        <v>173</v>
      </c>
      <c r="F213" s="368">
        <f>F214+F218</f>
        <v>0</v>
      </c>
      <c r="G213" s="368">
        <f>G214+G218</f>
        <v>0</v>
      </c>
    </row>
    <row r="214" spans="1:7" ht="25.5" hidden="1">
      <c r="A214" s="107"/>
      <c r="B214" s="2"/>
      <c r="C214" s="2" t="s">
        <v>350</v>
      </c>
      <c r="D214" s="2"/>
      <c r="E214" s="4" t="s">
        <v>310</v>
      </c>
      <c r="F214" s="368">
        <f aca="true" t="shared" si="14" ref="F214:G216">F215</f>
        <v>0</v>
      </c>
      <c r="G214" s="368">
        <f t="shared" si="14"/>
        <v>0</v>
      </c>
    </row>
    <row r="215" spans="1:7" ht="25.5" hidden="1">
      <c r="A215" s="107"/>
      <c r="B215" s="2"/>
      <c r="C215" s="115" t="s">
        <v>358</v>
      </c>
      <c r="D215" s="115"/>
      <c r="E215" s="138" t="s">
        <v>359</v>
      </c>
      <c r="F215" s="368">
        <f t="shared" si="14"/>
        <v>0</v>
      </c>
      <c r="G215" s="368">
        <f t="shared" si="14"/>
        <v>0</v>
      </c>
    </row>
    <row r="216" spans="1:7" ht="75" customHeight="1" hidden="1">
      <c r="A216" s="107"/>
      <c r="B216" s="2"/>
      <c r="C216" s="16" t="s">
        <v>432</v>
      </c>
      <c r="D216" s="115"/>
      <c r="E216" s="138" t="s">
        <v>360</v>
      </c>
      <c r="F216" s="368">
        <f t="shared" si="14"/>
        <v>0</v>
      </c>
      <c r="G216" s="368">
        <f t="shared" si="14"/>
        <v>0</v>
      </c>
    </row>
    <row r="217" spans="1:7" ht="25.5" customHeight="1" hidden="1">
      <c r="A217" s="107"/>
      <c r="B217" s="2"/>
      <c r="C217" s="115"/>
      <c r="D217" s="115" t="s">
        <v>132</v>
      </c>
      <c r="E217" s="106" t="s">
        <v>131</v>
      </c>
      <c r="F217" s="368">
        <f>6!D25</f>
        <v>0</v>
      </c>
      <c r="G217" s="368">
        <f>6!E25</f>
        <v>0</v>
      </c>
    </row>
    <row r="218" spans="1:7" ht="25.5" customHeight="1" hidden="1">
      <c r="A218" s="107"/>
      <c r="B218" s="2"/>
      <c r="C218" s="154" t="s">
        <v>14</v>
      </c>
      <c r="D218" s="115"/>
      <c r="E218" s="163" t="s">
        <v>17</v>
      </c>
      <c r="F218" s="368">
        <f aca="true" t="shared" si="15" ref="F218:G220">F219</f>
        <v>0</v>
      </c>
      <c r="G218" s="368">
        <f t="shared" si="15"/>
        <v>0</v>
      </c>
    </row>
    <row r="219" spans="1:7" ht="25.5" customHeight="1" hidden="1">
      <c r="A219" s="107"/>
      <c r="B219" s="2"/>
      <c r="C219" s="154" t="s">
        <v>15</v>
      </c>
      <c r="D219" s="115"/>
      <c r="E219" s="138" t="s">
        <v>18</v>
      </c>
      <c r="F219" s="368">
        <f t="shared" si="15"/>
        <v>0</v>
      </c>
      <c r="G219" s="368">
        <f t="shared" si="15"/>
        <v>0</v>
      </c>
    </row>
    <row r="220" spans="1:7" ht="25.5" customHeight="1" hidden="1">
      <c r="A220" s="107"/>
      <c r="B220" s="2"/>
      <c r="C220" s="162" t="s">
        <v>16</v>
      </c>
      <c r="D220" s="115"/>
      <c r="E220" s="163" t="s">
        <v>19</v>
      </c>
      <c r="F220" s="368">
        <f t="shared" si="15"/>
        <v>0</v>
      </c>
      <c r="G220" s="368">
        <f t="shared" si="15"/>
        <v>0</v>
      </c>
    </row>
    <row r="221" spans="1:7" ht="14.25" customHeight="1" hidden="1">
      <c r="A221" s="107"/>
      <c r="B221" s="2"/>
      <c r="C221" s="115"/>
      <c r="D221" s="2" t="s">
        <v>199</v>
      </c>
      <c r="E221" s="3" t="s">
        <v>198</v>
      </c>
      <c r="F221" s="368">
        <f>6!D67</f>
        <v>0</v>
      </c>
      <c r="G221" s="368">
        <f>6!E67</f>
        <v>0</v>
      </c>
    </row>
    <row r="222" spans="1:7" ht="12.75">
      <c r="A222" s="107"/>
      <c r="B222" s="13" t="s">
        <v>168</v>
      </c>
      <c r="C222" s="13"/>
      <c r="D222" s="13"/>
      <c r="E222" s="37" t="s">
        <v>166</v>
      </c>
      <c r="F222" s="367">
        <f>F223</f>
        <v>9061.79</v>
      </c>
      <c r="G222" s="367">
        <f>G223</f>
        <v>9061.79</v>
      </c>
    </row>
    <row r="223" spans="1:7" ht="12.75">
      <c r="A223" s="107"/>
      <c r="B223" s="2" t="s">
        <v>169</v>
      </c>
      <c r="C223" s="2"/>
      <c r="D223" s="2"/>
      <c r="E223" s="3" t="s">
        <v>207</v>
      </c>
      <c r="F223" s="368">
        <f>F224+F231</f>
        <v>9061.79</v>
      </c>
      <c r="G223" s="368">
        <f>G224+G231</f>
        <v>9061.79</v>
      </c>
    </row>
    <row r="224" spans="1:7" ht="27.75" customHeight="1">
      <c r="A224" s="107"/>
      <c r="B224" s="2"/>
      <c r="C224" s="2" t="s">
        <v>341</v>
      </c>
      <c r="D224" s="2"/>
      <c r="E224" s="4" t="s">
        <v>470</v>
      </c>
      <c r="F224" s="368">
        <f>F225+F228</f>
        <v>9714</v>
      </c>
      <c r="G224" s="368">
        <f>G225+G228</f>
        <v>9714</v>
      </c>
    </row>
    <row r="225" spans="1:7" ht="38.25">
      <c r="A225" s="107"/>
      <c r="B225" s="2"/>
      <c r="C225" s="2" t="s">
        <v>342</v>
      </c>
      <c r="D225" s="2"/>
      <c r="E225" s="4" t="s">
        <v>343</v>
      </c>
      <c r="F225" s="368">
        <f>F226</f>
        <v>9498</v>
      </c>
      <c r="G225" s="368">
        <f>G226</f>
        <v>9498</v>
      </c>
    </row>
    <row r="226" spans="1:7" ht="26.25" customHeight="1">
      <c r="A226" s="107"/>
      <c r="B226" s="2"/>
      <c r="C226" s="2" t="s">
        <v>344</v>
      </c>
      <c r="D226" s="2"/>
      <c r="E226" s="4" t="s">
        <v>345</v>
      </c>
      <c r="F226" s="368">
        <f>F227</f>
        <v>9498</v>
      </c>
      <c r="G226" s="368">
        <f>G227</f>
        <v>9498</v>
      </c>
    </row>
    <row r="227" spans="1:7" ht="26.25" customHeight="1">
      <c r="A227" s="107"/>
      <c r="B227" s="2"/>
      <c r="C227" s="2"/>
      <c r="D227" s="2" t="s">
        <v>132</v>
      </c>
      <c r="E227" s="4" t="s">
        <v>131</v>
      </c>
      <c r="F227" s="368">
        <f>6!D12</f>
        <v>9498</v>
      </c>
      <c r="G227" s="368">
        <f>6!E12</f>
        <v>9498</v>
      </c>
    </row>
    <row r="228" spans="1:7" ht="14.25" customHeight="1">
      <c r="A228" s="107"/>
      <c r="B228" s="2"/>
      <c r="C228" s="2" t="s">
        <v>346</v>
      </c>
      <c r="D228" s="2"/>
      <c r="E228" s="4" t="s">
        <v>347</v>
      </c>
      <c r="F228" s="368">
        <f>F229</f>
        <v>216</v>
      </c>
      <c r="G228" s="368">
        <f>G229</f>
        <v>216</v>
      </c>
    </row>
    <row r="229" spans="1:7" ht="12.75" customHeight="1">
      <c r="A229" s="107"/>
      <c r="B229" s="2"/>
      <c r="C229" s="2" t="s">
        <v>348</v>
      </c>
      <c r="D229" s="2"/>
      <c r="E229" s="4" t="s">
        <v>349</v>
      </c>
      <c r="F229" s="368">
        <f>F230</f>
        <v>216</v>
      </c>
      <c r="G229" s="368">
        <f>G230</f>
        <v>216</v>
      </c>
    </row>
    <row r="230" spans="1:7" ht="26.25" customHeight="1">
      <c r="A230" s="107"/>
      <c r="B230" s="2"/>
      <c r="C230" s="2"/>
      <c r="D230" s="2" t="s">
        <v>132</v>
      </c>
      <c r="E230" s="4" t="s">
        <v>131</v>
      </c>
      <c r="F230" s="368">
        <f>6!D15</f>
        <v>216</v>
      </c>
      <c r="G230" s="368">
        <f>6!E15</f>
        <v>216</v>
      </c>
    </row>
    <row r="231" spans="1:7" ht="30" customHeight="1">
      <c r="A231" s="107"/>
      <c r="B231" s="2"/>
      <c r="C231" s="115" t="s">
        <v>377</v>
      </c>
      <c r="D231" s="115"/>
      <c r="E231" s="138" t="s">
        <v>475</v>
      </c>
      <c r="F231" s="368">
        <f aca="true" t="shared" si="16" ref="F231:G233">F232</f>
        <v>-652.21</v>
      </c>
      <c r="G231" s="368">
        <f t="shared" si="16"/>
        <v>-652.21</v>
      </c>
    </row>
    <row r="232" spans="1:7" ht="24" customHeight="1">
      <c r="A232" s="107"/>
      <c r="B232" s="2"/>
      <c r="C232" s="115" t="s">
        <v>391</v>
      </c>
      <c r="D232" s="115"/>
      <c r="E232" s="138" t="s">
        <v>392</v>
      </c>
      <c r="F232" s="368">
        <f t="shared" si="16"/>
        <v>-652.21</v>
      </c>
      <c r="G232" s="368">
        <f t="shared" si="16"/>
        <v>-652.21</v>
      </c>
    </row>
    <row r="233" spans="1:7" ht="12.75" customHeight="1">
      <c r="A233" s="107"/>
      <c r="B233" s="2"/>
      <c r="C233" s="115" t="s">
        <v>11</v>
      </c>
      <c r="D233" s="115"/>
      <c r="E233" s="138" t="s">
        <v>12</v>
      </c>
      <c r="F233" s="368">
        <f t="shared" si="16"/>
        <v>-652.21</v>
      </c>
      <c r="G233" s="368">
        <f t="shared" si="16"/>
        <v>-652.21</v>
      </c>
    </row>
    <row r="234" spans="1:7" ht="26.25" customHeight="1">
      <c r="A234" s="107"/>
      <c r="B234" s="2"/>
      <c r="C234" s="115"/>
      <c r="D234" s="115" t="s">
        <v>157</v>
      </c>
      <c r="E234" s="138" t="s">
        <v>366</v>
      </c>
      <c r="F234" s="368">
        <f>6!D91</f>
        <v>-652.21</v>
      </c>
      <c r="G234" s="368">
        <f>6!E91</f>
        <v>-652.21</v>
      </c>
    </row>
    <row r="235" spans="1:7" ht="13.5" customHeight="1">
      <c r="A235" s="172">
        <v>531</v>
      </c>
      <c r="B235" s="13"/>
      <c r="C235" s="13"/>
      <c r="D235" s="13"/>
      <c r="E235" s="173" t="s">
        <v>407</v>
      </c>
      <c r="F235" s="367">
        <f aca="true" t="shared" si="17" ref="F235:G237">F236</f>
        <v>-82.8</v>
      </c>
      <c r="G235" s="367">
        <f t="shared" si="17"/>
        <v>-82.8</v>
      </c>
    </row>
    <row r="236" spans="1:7" ht="16.5" customHeight="1">
      <c r="A236" s="107"/>
      <c r="B236" s="176" t="s">
        <v>190</v>
      </c>
      <c r="C236" s="174"/>
      <c r="D236" s="174"/>
      <c r="E236" s="175" t="s">
        <v>191</v>
      </c>
      <c r="F236" s="368">
        <f t="shared" si="17"/>
        <v>-82.8</v>
      </c>
      <c r="G236" s="368">
        <f t="shared" si="17"/>
        <v>-82.8</v>
      </c>
    </row>
    <row r="237" spans="1:7" ht="39.75" customHeight="1">
      <c r="A237" s="107"/>
      <c r="B237" s="2" t="s">
        <v>403</v>
      </c>
      <c r="C237" s="2"/>
      <c r="D237" s="2"/>
      <c r="E237" s="171" t="s">
        <v>406</v>
      </c>
      <c r="F237" s="368">
        <f t="shared" si="17"/>
        <v>-82.8</v>
      </c>
      <c r="G237" s="368">
        <f t="shared" si="17"/>
        <v>-82.8</v>
      </c>
    </row>
    <row r="238" spans="1:7" ht="24.75" customHeight="1">
      <c r="A238" s="107"/>
      <c r="B238" s="2"/>
      <c r="C238" s="115" t="s">
        <v>74</v>
      </c>
      <c r="D238" s="2"/>
      <c r="E238" s="138" t="s">
        <v>84</v>
      </c>
      <c r="F238" s="368">
        <f>F239</f>
        <v>-82.8</v>
      </c>
      <c r="G238" s="368">
        <f>G239</f>
        <v>-82.8</v>
      </c>
    </row>
    <row r="239" spans="1:7" ht="27.75" customHeight="1">
      <c r="A239" s="107"/>
      <c r="B239" s="2"/>
      <c r="C239" s="161" t="s">
        <v>13</v>
      </c>
      <c r="D239" s="2"/>
      <c r="E239" s="138" t="s">
        <v>381</v>
      </c>
      <c r="F239" s="368">
        <f>F240+F241</f>
        <v>-82.8</v>
      </c>
      <c r="G239" s="368">
        <f>G240+G241</f>
        <v>-82.8</v>
      </c>
    </row>
    <row r="240" spans="1:7" ht="63" customHeight="1">
      <c r="A240" s="107"/>
      <c r="B240" s="2"/>
      <c r="C240" s="161"/>
      <c r="D240" s="115" t="s">
        <v>156</v>
      </c>
      <c r="E240" s="138" t="s">
        <v>296</v>
      </c>
      <c r="F240" s="368">
        <f>6!D151</f>
        <v>-82.8</v>
      </c>
      <c r="G240" s="368">
        <f>6!E151</f>
        <v>-82.8</v>
      </c>
    </row>
    <row r="241" spans="1:7" ht="24.75" customHeight="1">
      <c r="A241" s="107"/>
      <c r="B241" s="2"/>
      <c r="C241" s="116"/>
      <c r="D241" s="115" t="s">
        <v>157</v>
      </c>
      <c r="E241" s="138" t="s">
        <v>366</v>
      </c>
      <c r="F241" s="368">
        <f>6!D152</f>
        <v>0</v>
      </c>
      <c r="G241" s="368">
        <f>6!E152</f>
        <v>0</v>
      </c>
    </row>
    <row r="242" spans="1:7" ht="12.75">
      <c r="A242" s="107"/>
      <c r="B242" s="16"/>
      <c r="C242" s="16"/>
      <c r="D242" s="16"/>
      <c r="E242" s="17" t="s">
        <v>174</v>
      </c>
      <c r="F242" s="367">
        <f>F9+F235</f>
        <v>79901.8</v>
      </c>
      <c r="G242" s="367">
        <f>G9+G235</f>
        <v>80426.4</v>
      </c>
    </row>
    <row r="243" ht="12.75" hidden="1"/>
    <row r="244" spans="6:7" ht="12.75" hidden="1">
      <c r="F244" s="380">
        <f>F242-6!D171</f>
        <v>0</v>
      </c>
      <c r="G244" s="374">
        <f>G242-6!E171</f>
        <v>0</v>
      </c>
    </row>
    <row r="245" spans="6:7" ht="12.75" hidden="1">
      <c r="F245" s="380">
        <f>F242-6!D171</f>
        <v>0</v>
      </c>
      <c r="G245" s="374">
        <f>G242-6!E171</f>
        <v>0</v>
      </c>
    </row>
    <row r="246" ht="12.75" hidden="1"/>
    <row r="247" ht="12.75" hidden="1">
      <c r="F247" s="380">
        <f>F242-6!D171</f>
        <v>0</v>
      </c>
    </row>
    <row r="248" spans="6:7" ht="12.75" hidden="1">
      <c r="F248" s="380">
        <f>F242-6!D171</f>
        <v>0</v>
      </c>
      <c r="G248" s="374">
        <f>G242-6!E171</f>
        <v>0</v>
      </c>
    </row>
    <row r="249" ht="12.75" hidden="1"/>
    <row r="250" spans="6:7" ht="12.75" hidden="1">
      <c r="F250" s="380" t="e">
        <f>F242-#REF!</f>
        <v>#REF!</v>
      </c>
      <c r="G250" s="374" t="e">
        <f>G242-#REF!</f>
        <v>#REF!</v>
      </c>
    </row>
    <row r="251" spans="6:7" ht="12.75" hidden="1">
      <c r="F251" s="380">
        <f>F242-6!D171</f>
        <v>0</v>
      </c>
      <c r="G251" s="374">
        <f>G242-6!E171</f>
        <v>0</v>
      </c>
    </row>
    <row r="253" spans="6:7" ht="12.75" hidden="1">
      <c r="F253" s="380">
        <f>F242-6!D171</f>
        <v>0</v>
      </c>
      <c r="G253" s="374">
        <f>G242-6!E171</f>
        <v>0</v>
      </c>
    </row>
    <row r="254" spans="6:7" ht="12.75" hidden="1">
      <c r="F254" s="380">
        <f>6!D171</f>
        <v>79901.8</v>
      </c>
      <c r="G254" s="374">
        <f>6!E171</f>
        <v>80426.4</v>
      </c>
    </row>
    <row r="255" ht="12.75" hidden="1"/>
    <row r="256" spans="6:7" ht="12.75" hidden="1">
      <c r="F256" s="380">
        <f>F254-F242</f>
        <v>0</v>
      </c>
      <c r="G256" s="374">
        <f>G254-G242</f>
        <v>0</v>
      </c>
    </row>
    <row r="257" spans="6:7" ht="12.75" hidden="1">
      <c r="F257" s="380">
        <f>6!D171</f>
        <v>79901.8</v>
      </c>
      <c r="G257" s="374">
        <f>6!E171</f>
        <v>80426.4</v>
      </c>
    </row>
    <row r="258" ht="12.75" hidden="1"/>
    <row r="259" spans="6:7" ht="12.75" hidden="1">
      <c r="F259" s="380">
        <f>F242-F257</f>
        <v>0</v>
      </c>
      <c r="G259" s="374">
        <f>G242-G257</f>
        <v>0</v>
      </c>
    </row>
    <row r="260" ht="12.75" hidden="1"/>
  </sheetData>
  <sheetProtection/>
  <mergeCells count="4">
    <mergeCell ref="E1:G1"/>
    <mergeCell ref="E2:G2"/>
    <mergeCell ref="E3:G3"/>
    <mergeCell ref="B5:G6"/>
  </mergeCells>
  <hyperlinks>
    <hyperlink ref="E95" r:id="rId1" display="_ftnref4"/>
    <hyperlink ref="E129" r:id="rId2" display="consultantplus://offline/ref=EF284B6EF64E3C15A4B21E4A1E6C55046559B6FB4DAF5006A2E7D43B6FB6E958215531EBD8362431m3A9M"/>
    <hyperlink ref="E131" r:id="rId3" display="consultantplus://offline/ref=EF284B6EF64E3C15A4B21E4A1E6C55046559B6FB4DAF5006A2E7D43B6FB6E958215531EBD8362431m3A9M"/>
  </hyperlinks>
  <printOptions/>
  <pageMargins left="0.3937007874015748" right="0.1968503937007874" top="0.35433070866141736" bottom="0.4330708661417323" header="0.3937007874015748" footer="0.4330708661417323"/>
  <pageSetup fitToHeight="9" horizontalDpi="600" verticalDpi="600" orientation="portrait" paperSize="9"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G268"/>
  <sheetViews>
    <sheetView zoomScalePageLayoutView="0" workbookViewId="0" topLeftCell="A1">
      <selection activeCell="E1" sqref="E1:G1"/>
    </sheetView>
  </sheetViews>
  <sheetFormatPr defaultColWidth="9.140625" defaultRowHeight="12.75"/>
  <cols>
    <col min="1" max="1" width="5.00390625" style="7" customWidth="1"/>
    <col min="2" max="2" width="5.8515625" style="7" customWidth="1"/>
    <col min="3" max="3" width="12.28125" style="7" customWidth="1"/>
    <col min="4" max="4" width="4.00390625" style="7" customWidth="1"/>
    <col min="5" max="5" width="48.7109375" style="7" customWidth="1"/>
    <col min="6" max="6" width="11.57421875" style="380" customWidth="1"/>
    <col min="7" max="7" width="9.8515625" style="374" customWidth="1"/>
    <col min="8" max="27" width="9.140625" style="7" customWidth="1"/>
    <col min="28" max="16384" width="9.140625" style="22" customWidth="1"/>
  </cols>
  <sheetData>
    <row r="1" spans="2:7" ht="12.75">
      <c r="B1" s="31"/>
      <c r="C1" s="31"/>
      <c r="D1" s="31"/>
      <c r="E1" s="469" t="s">
        <v>690</v>
      </c>
      <c r="F1" s="469"/>
      <c r="G1" s="469"/>
    </row>
    <row r="2" spans="2:7" ht="12.75">
      <c r="B2" s="6"/>
      <c r="C2" s="6"/>
      <c r="D2" s="6"/>
      <c r="E2" s="469" t="s">
        <v>706</v>
      </c>
      <c r="F2" s="469"/>
      <c r="G2" s="469"/>
    </row>
    <row r="3" spans="2:7" ht="12.75">
      <c r="B3" s="6"/>
      <c r="C3" s="6"/>
      <c r="D3" s="6"/>
      <c r="E3" s="466" t="s">
        <v>700</v>
      </c>
      <c r="F3" s="467"/>
      <c r="G3" s="467"/>
    </row>
    <row r="4" spans="2:6" ht="10.5" customHeight="1">
      <c r="B4" s="6"/>
      <c r="C4" s="6"/>
      <c r="D4" s="6"/>
      <c r="E4" s="9"/>
      <c r="F4" s="374"/>
    </row>
    <row r="5" spans="2:7" ht="10.5" customHeight="1">
      <c r="B5" s="470" t="s">
        <v>657</v>
      </c>
      <c r="C5" s="470"/>
      <c r="D5" s="470"/>
      <c r="E5" s="470"/>
      <c r="F5" s="470"/>
      <c r="G5" s="470"/>
    </row>
    <row r="6" spans="2:7" ht="9.75" customHeight="1">
      <c r="B6" s="470"/>
      <c r="C6" s="470"/>
      <c r="D6" s="470"/>
      <c r="E6" s="470"/>
      <c r="F6" s="470"/>
      <c r="G6" s="470"/>
    </row>
    <row r="7" spans="1:7" ht="38.25">
      <c r="A7" s="107" t="s">
        <v>148</v>
      </c>
      <c r="B7" s="2" t="s">
        <v>149</v>
      </c>
      <c r="C7" s="2" t="s">
        <v>150</v>
      </c>
      <c r="D7" s="2" t="s">
        <v>151</v>
      </c>
      <c r="E7" s="89" t="s">
        <v>136</v>
      </c>
      <c r="F7" s="366" t="s">
        <v>551</v>
      </c>
      <c r="G7" s="366" t="s">
        <v>603</v>
      </c>
    </row>
    <row r="8" spans="1:7" ht="12.75">
      <c r="A8" s="130">
        <v>1</v>
      </c>
      <c r="B8" s="11" t="s">
        <v>138</v>
      </c>
      <c r="C8" s="11" t="s">
        <v>139</v>
      </c>
      <c r="D8" s="11" t="s">
        <v>209</v>
      </c>
      <c r="E8" s="12">
        <v>5</v>
      </c>
      <c r="F8" s="230">
        <v>6</v>
      </c>
      <c r="G8" s="230">
        <v>7</v>
      </c>
    </row>
    <row r="9" spans="1:7" ht="14.25">
      <c r="A9" s="108">
        <v>507</v>
      </c>
      <c r="B9" s="92"/>
      <c r="C9" s="92"/>
      <c r="D9" s="92"/>
      <c r="E9" s="142" t="s">
        <v>99</v>
      </c>
      <c r="F9" s="379">
        <f>F10+F89+F95+F121+F159+F198+F217+F231+F212</f>
        <v>4.7</v>
      </c>
      <c r="G9" s="379">
        <f>G10+G89+G95+G121+G159+G198+G217+G231+G212</f>
        <v>4.7</v>
      </c>
    </row>
    <row r="10" spans="1:7" ht="12.75">
      <c r="A10" s="107"/>
      <c r="B10" s="13" t="s">
        <v>190</v>
      </c>
      <c r="C10" s="13"/>
      <c r="D10" s="13"/>
      <c r="E10" s="37" t="s">
        <v>191</v>
      </c>
      <c r="F10" s="367">
        <f>F11+F16+F63+F68</f>
        <v>4.7</v>
      </c>
      <c r="G10" s="367">
        <f>G11+G16+G63+G68</f>
        <v>4.7</v>
      </c>
    </row>
    <row r="11" spans="1:7" ht="26.25" customHeight="1" hidden="1">
      <c r="A11" s="107"/>
      <c r="B11" s="2" t="s">
        <v>192</v>
      </c>
      <c r="C11" s="2"/>
      <c r="D11" s="2"/>
      <c r="E11" s="4" t="s">
        <v>195</v>
      </c>
      <c r="F11" s="368">
        <f aca="true" t="shared" si="0" ref="F11:G14">F12</f>
        <v>0</v>
      </c>
      <c r="G11" s="368">
        <f t="shared" si="0"/>
        <v>0</v>
      </c>
    </row>
    <row r="12" spans="1:7" ht="27" customHeight="1" hidden="1">
      <c r="A12" s="107"/>
      <c r="B12" s="2"/>
      <c r="C12" s="115" t="s">
        <v>377</v>
      </c>
      <c r="D12" s="115"/>
      <c r="E12" s="138" t="s">
        <v>477</v>
      </c>
      <c r="F12" s="368">
        <f t="shared" si="0"/>
        <v>0</v>
      </c>
      <c r="G12" s="368">
        <f t="shared" si="0"/>
        <v>0</v>
      </c>
    </row>
    <row r="13" spans="1:7" ht="25.5" hidden="1">
      <c r="A13" s="107"/>
      <c r="B13" s="2"/>
      <c r="C13" s="115" t="s">
        <v>60</v>
      </c>
      <c r="D13" s="115"/>
      <c r="E13" s="138" t="s">
        <v>61</v>
      </c>
      <c r="F13" s="368">
        <f t="shared" si="0"/>
        <v>0</v>
      </c>
      <c r="G13" s="368">
        <f t="shared" si="0"/>
        <v>0</v>
      </c>
    </row>
    <row r="14" spans="1:7" ht="12.75" hidden="1">
      <c r="A14" s="107"/>
      <c r="B14" s="2"/>
      <c r="C14" s="115" t="s">
        <v>62</v>
      </c>
      <c r="D14" s="107"/>
      <c r="E14" s="138" t="s">
        <v>63</v>
      </c>
      <c r="F14" s="368">
        <f t="shared" si="0"/>
        <v>0</v>
      </c>
      <c r="G14" s="368">
        <f t="shared" si="0"/>
        <v>0</v>
      </c>
    </row>
    <row r="15" spans="1:7" ht="63.75" hidden="1">
      <c r="A15" s="107"/>
      <c r="B15" s="2"/>
      <c r="C15" s="115"/>
      <c r="D15" s="115" t="s">
        <v>156</v>
      </c>
      <c r="E15" s="138" t="s">
        <v>296</v>
      </c>
      <c r="F15" s="368">
        <f>'[3]3'!D99</f>
        <v>0</v>
      </c>
      <c r="G15" s="368">
        <f>'[3]3'!E99</f>
        <v>0</v>
      </c>
    </row>
    <row r="16" spans="1:7" ht="38.25" customHeight="1" hidden="1">
      <c r="A16" s="107"/>
      <c r="B16" s="2" t="s">
        <v>196</v>
      </c>
      <c r="C16" s="2"/>
      <c r="D16" s="2"/>
      <c r="E16" s="4" t="s">
        <v>197</v>
      </c>
      <c r="F16" s="368">
        <f>F17+F54+F50</f>
        <v>4.7</v>
      </c>
      <c r="G16" s="368">
        <f>G17+G54+G50</f>
        <v>4.7</v>
      </c>
    </row>
    <row r="17" spans="1:7" ht="25.5" customHeight="1" hidden="1">
      <c r="A17" s="107"/>
      <c r="B17" s="2"/>
      <c r="C17" s="115" t="s">
        <v>377</v>
      </c>
      <c r="D17" s="115"/>
      <c r="E17" s="138" t="s">
        <v>475</v>
      </c>
      <c r="F17" s="368">
        <f>F18+F21+F24+F31</f>
        <v>0</v>
      </c>
      <c r="G17" s="368">
        <f>G18+G21+G24+G31</f>
        <v>0</v>
      </c>
    </row>
    <row r="18" spans="1:7" ht="25.5" hidden="1">
      <c r="A18" s="107"/>
      <c r="B18" s="2"/>
      <c r="C18" s="115" t="s">
        <v>378</v>
      </c>
      <c r="D18" s="115"/>
      <c r="E18" s="138" t="s">
        <v>379</v>
      </c>
      <c r="F18" s="368">
        <f>F19</f>
        <v>0</v>
      </c>
      <c r="G18" s="368">
        <f>G19</f>
        <v>0</v>
      </c>
    </row>
    <row r="19" spans="1:7" ht="25.5" hidden="1">
      <c r="A19" s="107"/>
      <c r="B19" s="2"/>
      <c r="C19" s="115" t="s">
        <v>380</v>
      </c>
      <c r="D19" s="115"/>
      <c r="E19" s="138" t="s">
        <v>381</v>
      </c>
      <c r="F19" s="368">
        <f>F20</f>
        <v>0</v>
      </c>
      <c r="G19" s="368">
        <f>G20</f>
        <v>0</v>
      </c>
    </row>
    <row r="20" spans="1:7" ht="25.5" hidden="1">
      <c r="A20" s="107"/>
      <c r="B20" s="2"/>
      <c r="C20" s="115"/>
      <c r="D20" s="115" t="s">
        <v>157</v>
      </c>
      <c r="E20" s="138" t="s">
        <v>366</v>
      </c>
      <c r="F20" s="368"/>
      <c r="G20" s="368"/>
    </row>
    <row r="21" spans="1:7" ht="25.5" customHeight="1" hidden="1">
      <c r="A21" s="107"/>
      <c r="B21" s="2"/>
      <c r="C21" s="115" t="s">
        <v>382</v>
      </c>
      <c r="D21" s="115"/>
      <c r="E21" s="138" t="s">
        <v>383</v>
      </c>
      <c r="F21" s="368">
        <f>F22</f>
        <v>0</v>
      </c>
      <c r="G21" s="368">
        <f>G22</f>
        <v>0</v>
      </c>
    </row>
    <row r="22" spans="1:7" ht="25.5" hidden="1">
      <c r="A22" s="107"/>
      <c r="B22" s="2"/>
      <c r="C22" s="115" t="s">
        <v>384</v>
      </c>
      <c r="D22" s="115"/>
      <c r="E22" s="138" t="s">
        <v>381</v>
      </c>
      <c r="F22" s="368">
        <f>F23</f>
        <v>0</v>
      </c>
      <c r="G22" s="368">
        <f>G23</f>
        <v>0</v>
      </c>
    </row>
    <row r="23" spans="1:7" ht="25.5" hidden="1">
      <c r="A23" s="107"/>
      <c r="B23" s="2"/>
      <c r="C23" s="115"/>
      <c r="D23" s="115" t="s">
        <v>157</v>
      </c>
      <c r="E23" s="138" t="s">
        <v>366</v>
      </c>
      <c r="F23" s="368">
        <f>'[3]3'!D79</f>
        <v>0</v>
      </c>
      <c r="G23" s="368">
        <f>'[3]3'!E79</f>
        <v>0</v>
      </c>
    </row>
    <row r="24" spans="1:7" ht="25.5" hidden="1">
      <c r="A24" s="107"/>
      <c r="B24" s="2"/>
      <c r="C24" s="115" t="s">
        <v>60</v>
      </c>
      <c r="D24" s="115"/>
      <c r="E24" s="138" t="s">
        <v>61</v>
      </c>
      <c r="F24" s="368">
        <f>F25+F29</f>
        <v>0</v>
      </c>
      <c r="G24" s="368">
        <f>G25+G29</f>
        <v>0</v>
      </c>
    </row>
    <row r="25" spans="1:7" ht="25.5" hidden="1">
      <c r="A25" s="107"/>
      <c r="B25" s="2"/>
      <c r="C25" s="115" t="s">
        <v>64</v>
      </c>
      <c r="D25" s="115"/>
      <c r="E25" s="138" t="s">
        <v>381</v>
      </c>
      <c r="F25" s="368">
        <f>F26+F27+F28</f>
        <v>0</v>
      </c>
      <c r="G25" s="368">
        <f>G26+G27+G28</f>
        <v>0</v>
      </c>
    </row>
    <row r="26" spans="1:7" ht="63.75" hidden="1">
      <c r="A26" s="107"/>
      <c r="B26" s="2"/>
      <c r="C26" s="115"/>
      <c r="D26" s="115" t="s">
        <v>156</v>
      </c>
      <c r="E26" s="138" t="s">
        <v>296</v>
      </c>
      <c r="F26" s="368">
        <f>'[3]3'!D101</f>
        <v>0</v>
      </c>
      <c r="G26" s="368">
        <f>'[3]3'!E101</f>
        <v>0</v>
      </c>
    </row>
    <row r="27" spans="1:7" ht="25.5" hidden="1">
      <c r="A27" s="107"/>
      <c r="B27" s="2"/>
      <c r="C27" s="115"/>
      <c r="D27" s="115" t="s">
        <v>157</v>
      </c>
      <c r="E27" s="138" t="s">
        <v>366</v>
      </c>
      <c r="F27" s="368">
        <f>'[3]3'!D102</f>
        <v>0</v>
      </c>
      <c r="G27" s="368">
        <f>'[3]3'!E102</f>
        <v>0</v>
      </c>
    </row>
    <row r="28" spans="1:7" ht="12.75" hidden="1">
      <c r="A28" s="107"/>
      <c r="B28" s="2"/>
      <c r="C28" s="115"/>
      <c r="D28" s="115" t="s">
        <v>158</v>
      </c>
      <c r="E28" s="138" t="s">
        <v>159</v>
      </c>
      <c r="F28" s="368">
        <f>'[3]3'!D103</f>
        <v>0</v>
      </c>
      <c r="G28" s="368">
        <f>'[3]3'!E103</f>
        <v>0</v>
      </c>
    </row>
    <row r="29" spans="1:7" ht="25.5" hidden="1">
      <c r="A29" s="107"/>
      <c r="B29" s="2"/>
      <c r="C29" s="115" t="s">
        <v>433</v>
      </c>
      <c r="D29" s="107"/>
      <c r="E29" s="138" t="s">
        <v>127</v>
      </c>
      <c r="F29" s="368">
        <f>F30</f>
        <v>0</v>
      </c>
      <c r="G29" s="368">
        <f>G30</f>
        <v>0</v>
      </c>
    </row>
    <row r="30" spans="1:7" ht="25.5" hidden="1">
      <c r="A30" s="107"/>
      <c r="B30" s="2"/>
      <c r="C30" s="115"/>
      <c r="D30" s="115" t="s">
        <v>157</v>
      </c>
      <c r="E30" s="138" t="s">
        <v>366</v>
      </c>
      <c r="F30" s="368">
        <f>'[3]3'!D105</f>
        <v>0</v>
      </c>
      <c r="G30" s="368">
        <f>'[3]3'!E105</f>
        <v>0</v>
      </c>
    </row>
    <row r="31" spans="1:7" ht="25.5" hidden="1">
      <c r="A31" s="107"/>
      <c r="B31" s="2"/>
      <c r="C31" s="115" t="s">
        <v>67</v>
      </c>
      <c r="D31" s="115"/>
      <c r="E31" s="138" t="s">
        <v>68</v>
      </c>
      <c r="F31" s="368">
        <f>F32+F34+F36+F38+F40+F42+F46+F44+F48</f>
        <v>0</v>
      </c>
      <c r="G31" s="368">
        <f>G32+G34+G36+G38+G40+G42+G46+G44+G48</f>
        <v>0</v>
      </c>
    </row>
    <row r="32" spans="1:7" ht="38.25" hidden="1">
      <c r="A32" s="107"/>
      <c r="B32" s="2"/>
      <c r="C32" s="2" t="s">
        <v>69</v>
      </c>
      <c r="D32" s="107"/>
      <c r="E32" s="4" t="s">
        <v>193</v>
      </c>
      <c r="F32" s="368">
        <f>F33</f>
        <v>0</v>
      </c>
      <c r="G32" s="368">
        <f>G33</f>
        <v>0</v>
      </c>
    </row>
    <row r="33" spans="1:7" ht="12.75" hidden="1">
      <c r="A33" s="107"/>
      <c r="B33" s="2"/>
      <c r="C33" s="2"/>
      <c r="D33" s="2" t="s">
        <v>199</v>
      </c>
      <c r="E33" s="3" t="s">
        <v>198</v>
      </c>
      <c r="F33" s="368">
        <f>'[3]3'!D110</f>
        <v>0</v>
      </c>
      <c r="G33" s="368">
        <f>'[3]3'!E110</f>
        <v>0</v>
      </c>
    </row>
    <row r="34" spans="1:7" ht="25.5" hidden="1">
      <c r="A34" s="107"/>
      <c r="B34" s="2"/>
      <c r="C34" s="2" t="s">
        <v>70</v>
      </c>
      <c r="D34" s="2"/>
      <c r="E34" s="4" t="s">
        <v>278</v>
      </c>
      <c r="F34" s="368">
        <f>F35</f>
        <v>0</v>
      </c>
      <c r="G34" s="368">
        <f>G35</f>
        <v>0</v>
      </c>
    </row>
    <row r="35" spans="1:7" ht="12.75" hidden="1">
      <c r="A35" s="107"/>
      <c r="B35" s="2"/>
      <c r="C35" s="2"/>
      <c r="D35" s="2" t="s">
        <v>199</v>
      </c>
      <c r="E35" s="3" t="s">
        <v>198</v>
      </c>
      <c r="F35" s="368">
        <f>'[3]3'!D112</f>
        <v>0</v>
      </c>
      <c r="G35" s="368">
        <f>'[3]3'!E112</f>
        <v>0</v>
      </c>
    </row>
    <row r="36" spans="1:7" ht="25.5" hidden="1">
      <c r="A36" s="107"/>
      <c r="B36" s="2"/>
      <c r="C36" s="2" t="s">
        <v>71</v>
      </c>
      <c r="D36" s="2"/>
      <c r="E36" s="4" t="s">
        <v>279</v>
      </c>
      <c r="F36" s="368">
        <f>F37</f>
        <v>0</v>
      </c>
      <c r="G36" s="368">
        <f>G37</f>
        <v>0</v>
      </c>
    </row>
    <row r="37" spans="1:7" ht="12.75" hidden="1">
      <c r="A37" s="107"/>
      <c r="B37" s="2"/>
      <c r="C37" s="2"/>
      <c r="D37" s="2" t="s">
        <v>199</v>
      </c>
      <c r="E37" s="3" t="s">
        <v>198</v>
      </c>
      <c r="F37" s="368">
        <f>'[3]3'!D114</f>
        <v>0</v>
      </c>
      <c r="G37" s="368">
        <f>'[3]3'!E114</f>
        <v>0</v>
      </c>
    </row>
    <row r="38" spans="1:7" ht="38.25" hidden="1">
      <c r="A38" s="107"/>
      <c r="B38" s="2"/>
      <c r="C38" s="2" t="s">
        <v>72</v>
      </c>
      <c r="D38" s="2"/>
      <c r="E38" s="4" t="s">
        <v>277</v>
      </c>
      <c r="F38" s="368">
        <f>F39</f>
        <v>0</v>
      </c>
      <c r="G38" s="368">
        <f>G39</f>
        <v>0</v>
      </c>
    </row>
    <row r="39" spans="1:7" ht="12.75" hidden="1">
      <c r="A39" s="107"/>
      <c r="B39" s="2"/>
      <c r="C39" s="2"/>
      <c r="D39" s="2" t="s">
        <v>199</v>
      </c>
      <c r="E39" s="3" t="s">
        <v>198</v>
      </c>
      <c r="F39" s="368">
        <f>'[3]3'!D116</f>
        <v>0</v>
      </c>
      <c r="G39" s="368">
        <f>'[3]3'!E116</f>
        <v>0</v>
      </c>
    </row>
    <row r="40" spans="1:7" ht="36.75" customHeight="1" hidden="1">
      <c r="A40" s="107"/>
      <c r="B40" s="2"/>
      <c r="C40" s="2" t="s">
        <v>73</v>
      </c>
      <c r="D40" s="2"/>
      <c r="E40" s="4" t="s">
        <v>281</v>
      </c>
      <c r="F40" s="368">
        <f>F41</f>
        <v>0</v>
      </c>
      <c r="G40" s="368">
        <f>G41</f>
        <v>0</v>
      </c>
    </row>
    <row r="41" spans="1:7" ht="12.75" hidden="1">
      <c r="A41" s="107"/>
      <c r="B41" s="2"/>
      <c r="C41" s="2"/>
      <c r="D41" s="2" t="s">
        <v>199</v>
      </c>
      <c r="E41" s="3" t="s">
        <v>198</v>
      </c>
      <c r="F41" s="368">
        <f>'[2]1'!D168</f>
        <v>0</v>
      </c>
      <c r="G41" s="368">
        <f>'[3]3'!E118</f>
        <v>0</v>
      </c>
    </row>
    <row r="42" spans="1:7" ht="38.25" hidden="1">
      <c r="A42" s="107"/>
      <c r="B42" s="2"/>
      <c r="C42" s="154" t="s">
        <v>23</v>
      </c>
      <c r="D42" s="2"/>
      <c r="E42" s="3" t="s">
        <v>24</v>
      </c>
      <c r="F42" s="368">
        <f>F43</f>
        <v>0</v>
      </c>
      <c r="G42" s="368">
        <f>G43</f>
        <v>0</v>
      </c>
    </row>
    <row r="43" spans="1:7" ht="12.75" hidden="1">
      <c r="A43" s="107"/>
      <c r="B43" s="2"/>
      <c r="C43" s="2"/>
      <c r="D43" s="2" t="s">
        <v>199</v>
      </c>
      <c r="E43" s="3" t="s">
        <v>198</v>
      </c>
      <c r="F43" s="368"/>
      <c r="G43" s="368"/>
    </row>
    <row r="44" spans="1:7" ht="25.5" hidden="1">
      <c r="A44" s="107"/>
      <c r="B44" s="2"/>
      <c r="C44" s="154" t="s">
        <v>253</v>
      </c>
      <c r="D44" s="2"/>
      <c r="E44" s="159" t="s">
        <v>254</v>
      </c>
      <c r="F44" s="368">
        <f>F45</f>
        <v>0</v>
      </c>
      <c r="G44" s="368">
        <f>G45</f>
        <v>0</v>
      </c>
    </row>
    <row r="45" spans="1:7" ht="12.75" hidden="1">
      <c r="A45" s="107"/>
      <c r="B45" s="2"/>
      <c r="C45" s="2"/>
      <c r="D45" s="2" t="s">
        <v>199</v>
      </c>
      <c r="E45" s="3" t="s">
        <v>198</v>
      </c>
      <c r="F45" s="368"/>
      <c r="G45" s="368">
        <f>'[3]3'!E120</f>
        <v>0</v>
      </c>
    </row>
    <row r="46" spans="1:7" ht="38.25" hidden="1">
      <c r="A46" s="107"/>
      <c r="B46" s="2"/>
      <c r="C46" s="154" t="s">
        <v>255</v>
      </c>
      <c r="D46" s="2"/>
      <c r="E46" s="159" t="s">
        <v>256</v>
      </c>
      <c r="F46" s="368">
        <f>F47</f>
        <v>0</v>
      </c>
      <c r="G46" s="368">
        <f>G47</f>
        <v>0</v>
      </c>
    </row>
    <row r="47" spans="1:7" ht="12.75" hidden="1">
      <c r="A47" s="107"/>
      <c r="B47" s="2"/>
      <c r="C47" s="2"/>
      <c r="D47" s="2" t="s">
        <v>199</v>
      </c>
      <c r="E47" s="3" t="s">
        <v>198</v>
      </c>
      <c r="F47" s="368"/>
      <c r="G47" s="368">
        <f>'[3]3'!E122</f>
        <v>0</v>
      </c>
    </row>
    <row r="48" spans="1:7" ht="12.75" hidden="1">
      <c r="A48" s="107"/>
      <c r="B48" s="2"/>
      <c r="C48" s="233"/>
      <c r="D48" s="233"/>
      <c r="E48" s="234"/>
      <c r="F48" s="368">
        <f>F49</f>
        <v>0</v>
      </c>
      <c r="G48" s="368">
        <f>G49</f>
        <v>0</v>
      </c>
    </row>
    <row r="49" spans="1:7" ht="12.75" hidden="1">
      <c r="A49" s="107"/>
      <c r="B49" s="2"/>
      <c r="C49" s="2"/>
      <c r="D49" s="2" t="s">
        <v>199</v>
      </c>
      <c r="E49" s="3" t="s">
        <v>198</v>
      </c>
      <c r="F49" s="368">
        <f>'[3]3'!D126</f>
        <v>0</v>
      </c>
      <c r="G49" s="368">
        <f>'[3]3'!E126</f>
        <v>0</v>
      </c>
    </row>
    <row r="50" spans="1:7" ht="25.5" hidden="1">
      <c r="A50" s="107"/>
      <c r="B50" s="2"/>
      <c r="C50" s="154" t="s">
        <v>416</v>
      </c>
      <c r="D50" s="2"/>
      <c r="E50" s="3" t="s">
        <v>476</v>
      </c>
      <c r="F50" s="368">
        <f aca="true" t="shared" si="1" ref="F50:G52">F51</f>
        <v>0</v>
      </c>
      <c r="G50" s="368">
        <f t="shared" si="1"/>
        <v>0</v>
      </c>
    </row>
    <row r="51" spans="1:7" ht="28.5" customHeight="1" hidden="1">
      <c r="A51" s="107"/>
      <c r="B51" s="2"/>
      <c r="C51" s="154" t="s">
        <v>54</v>
      </c>
      <c r="D51" s="115"/>
      <c r="E51" s="158" t="s">
        <v>68</v>
      </c>
      <c r="F51" s="368">
        <f t="shared" si="1"/>
        <v>0</v>
      </c>
      <c r="G51" s="368">
        <f t="shared" si="1"/>
        <v>0</v>
      </c>
    </row>
    <row r="52" spans="1:7" ht="25.5" hidden="1">
      <c r="A52" s="107"/>
      <c r="B52" s="2"/>
      <c r="C52" s="154" t="s">
        <v>55</v>
      </c>
      <c r="D52" s="115"/>
      <c r="E52" s="159" t="s">
        <v>404</v>
      </c>
      <c r="F52" s="368">
        <f t="shared" si="1"/>
        <v>0</v>
      </c>
      <c r="G52" s="368">
        <f t="shared" si="1"/>
        <v>0</v>
      </c>
    </row>
    <row r="53" spans="1:7" ht="12.75" hidden="1">
      <c r="A53" s="107"/>
      <c r="B53" s="2"/>
      <c r="C53" s="154"/>
      <c r="D53" s="2" t="s">
        <v>199</v>
      </c>
      <c r="E53" s="3" t="s">
        <v>198</v>
      </c>
      <c r="F53" s="368"/>
      <c r="G53" s="368"/>
    </row>
    <row r="54" spans="1:7" ht="25.5">
      <c r="A54" s="107"/>
      <c r="B54" s="2"/>
      <c r="C54" s="115" t="s">
        <v>74</v>
      </c>
      <c r="D54" s="2"/>
      <c r="E54" s="138" t="s">
        <v>84</v>
      </c>
      <c r="F54" s="368">
        <f>F55+F59+F61+F57</f>
        <v>4.7</v>
      </c>
      <c r="G54" s="368">
        <f>G55+G59+G61+G57</f>
        <v>4.7</v>
      </c>
    </row>
    <row r="55" spans="1:7" ht="38.25" hidden="1">
      <c r="A55" s="107"/>
      <c r="B55" s="2"/>
      <c r="C55" s="2" t="s">
        <v>91</v>
      </c>
      <c r="D55" s="107"/>
      <c r="E55" s="4" t="s">
        <v>282</v>
      </c>
      <c r="F55" s="368">
        <f>F56</f>
        <v>0</v>
      </c>
      <c r="G55" s="368">
        <f>G56</f>
        <v>0</v>
      </c>
    </row>
    <row r="56" spans="1:7" ht="12.75" hidden="1">
      <c r="A56" s="107"/>
      <c r="B56" s="2"/>
      <c r="C56" s="2"/>
      <c r="D56" s="2" t="s">
        <v>199</v>
      </c>
      <c r="E56" s="3" t="s">
        <v>198</v>
      </c>
      <c r="F56" s="368">
        <f>'[3]3'!D165</f>
        <v>0</v>
      </c>
      <c r="G56" s="368">
        <f>'[3]3'!E165</f>
        <v>0</v>
      </c>
    </row>
    <row r="57" spans="1:7" ht="25.5" hidden="1">
      <c r="A57" s="107"/>
      <c r="B57" s="2"/>
      <c r="C57" s="296" t="s">
        <v>492</v>
      </c>
      <c r="D57" s="2"/>
      <c r="E57" s="3" t="s">
        <v>491</v>
      </c>
      <c r="F57" s="368">
        <f>F58</f>
        <v>0</v>
      </c>
      <c r="G57" s="368">
        <f>G58</f>
        <v>0</v>
      </c>
    </row>
    <row r="58" spans="1:7" ht="12.75" hidden="1">
      <c r="A58" s="107"/>
      <c r="B58" s="2"/>
      <c r="C58" s="296"/>
      <c r="D58" s="2" t="s">
        <v>199</v>
      </c>
      <c r="E58" s="3" t="s">
        <v>198</v>
      </c>
      <c r="F58" s="368">
        <f>'[3]3'!D173</f>
        <v>0</v>
      </c>
      <c r="G58" s="368">
        <f>'[3]3'!E173</f>
        <v>0</v>
      </c>
    </row>
    <row r="59" spans="1:7" ht="25.5">
      <c r="A59" s="107"/>
      <c r="B59" s="2"/>
      <c r="C59" s="296" t="s">
        <v>434</v>
      </c>
      <c r="D59" s="296"/>
      <c r="E59" s="138" t="s">
        <v>9</v>
      </c>
      <c r="F59" s="368">
        <f>F60</f>
        <v>2.8</v>
      </c>
      <c r="G59" s="368">
        <f>G60</f>
        <v>2.8</v>
      </c>
    </row>
    <row r="60" spans="1:7" ht="25.5">
      <c r="A60" s="107"/>
      <c r="B60" s="2"/>
      <c r="C60" s="296"/>
      <c r="D60" s="115" t="s">
        <v>157</v>
      </c>
      <c r="E60" s="138" t="s">
        <v>366</v>
      </c>
      <c r="F60" s="368">
        <v>2.8</v>
      </c>
      <c r="G60" s="368">
        <v>2.8</v>
      </c>
    </row>
    <row r="61" spans="1:7" ht="63.75">
      <c r="A61" s="107"/>
      <c r="B61" s="2"/>
      <c r="C61" s="296" t="s">
        <v>436</v>
      </c>
      <c r="D61" s="115"/>
      <c r="E61" s="138" t="s">
        <v>419</v>
      </c>
      <c r="F61" s="368">
        <f>F62</f>
        <v>1.9</v>
      </c>
      <c r="G61" s="368">
        <f>G62</f>
        <v>1.9</v>
      </c>
    </row>
    <row r="62" spans="1:7" ht="63.75">
      <c r="A62" s="107"/>
      <c r="B62" s="2"/>
      <c r="C62" s="296"/>
      <c r="D62" s="115" t="s">
        <v>156</v>
      </c>
      <c r="E62" s="138" t="s">
        <v>296</v>
      </c>
      <c r="F62" s="368">
        <v>1.9</v>
      </c>
      <c r="G62" s="368">
        <v>1.9</v>
      </c>
    </row>
    <row r="63" spans="1:7" ht="12.75" hidden="1">
      <c r="A63" s="107"/>
      <c r="B63" s="2" t="s">
        <v>194</v>
      </c>
      <c r="C63" s="2"/>
      <c r="D63" s="2"/>
      <c r="E63" s="4" t="s">
        <v>170</v>
      </c>
      <c r="F63" s="368">
        <f>F65</f>
        <v>0</v>
      </c>
      <c r="G63" s="368">
        <f>G65</f>
        <v>0</v>
      </c>
    </row>
    <row r="64" spans="1:7" ht="25.5" hidden="1">
      <c r="A64" s="107"/>
      <c r="B64" s="2"/>
      <c r="C64" s="154" t="s">
        <v>416</v>
      </c>
      <c r="D64" s="2"/>
      <c r="E64" s="3" t="s">
        <v>478</v>
      </c>
      <c r="F64" s="368">
        <f aca="true" t="shared" si="2" ref="F64:G66">F65</f>
        <v>0</v>
      </c>
      <c r="G64" s="368">
        <f t="shared" si="2"/>
        <v>0</v>
      </c>
    </row>
    <row r="65" spans="1:7" ht="76.5" hidden="1">
      <c r="A65" s="107"/>
      <c r="B65" s="2"/>
      <c r="C65" s="154" t="s">
        <v>45</v>
      </c>
      <c r="D65" s="2"/>
      <c r="E65" s="187" t="s">
        <v>46</v>
      </c>
      <c r="F65" s="368">
        <f t="shared" si="2"/>
        <v>0</v>
      </c>
      <c r="G65" s="368">
        <f t="shared" si="2"/>
        <v>0</v>
      </c>
    </row>
    <row r="66" spans="1:7" ht="15" customHeight="1" hidden="1">
      <c r="A66" s="107"/>
      <c r="B66" s="2"/>
      <c r="C66" s="154" t="s">
        <v>47</v>
      </c>
      <c r="D66" s="2"/>
      <c r="E66" s="188" t="s">
        <v>93</v>
      </c>
      <c r="F66" s="368">
        <f t="shared" si="2"/>
        <v>0</v>
      </c>
      <c r="G66" s="368">
        <f t="shared" si="2"/>
        <v>0</v>
      </c>
    </row>
    <row r="67" spans="1:7" ht="12.75" hidden="1">
      <c r="A67" s="107"/>
      <c r="B67" s="2"/>
      <c r="C67" s="116"/>
      <c r="D67" s="115" t="s">
        <v>158</v>
      </c>
      <c r="E67" s="138" t="s">
        <v>159</v>
      </c>
      <c r="F67" s="368">
        <f>'[3]3'!D133</f>
        <v>0</v>
      </c>
      <c r="G67" s="368">
        <f>'[3]3'!E133</f>
        <v>0</v>
      </c>
    </row>
    <row r="68" spans="1:7" ht="12.75" hidden="1">
      <c r="A68" s="107"/>
      <c r="B68" s="2" t="s">
        <v>206</v>
      </c>
      <c r="C68" s="135"/>
      <c r="D68" s="2"/>
      <c r="E68" s="4" t="s">
        <v>171</v>
      </c>
      <c r="F68" s="368">
        <f>F69+F83+F87</f>
        <v>0</v>
      </c>
      <c r="G68" s="368">
        <f>G69+G83+G87</f>
        <v>0</v>
      </c>
    </row>
    <row r="69" spans="1:7" ht="28.5" customHeight="1" hidden="1">
      <c r="A69" s="107"/>
      <c r="B69" s="2"/>
      <c r="C69" s="115" t="s">
        <v>377</v>
      </c>
      <c r="D69" s="115"/>
      <c r="E69" s="138" t="s">
        <v>477</v>
      </c>
      <c r="F69" s="368">
        <f>F70+F78</f>
        <v>0</v>
      </c>
      <c r="G69" s="368">
        <f>G70+G78</f>
        <v>0</v>
      </c>
    </row>
    <row r="70" spans="1:7" ht="24.75" customHeight="1" hidden="1">
      <c r="A70" s="107"/>
      <c r="B70" s="2"/>
      <c r="C70" s="115" t="s">
        <v>391</v>
      </c>
      <c r="D70" s="115"/>
      <c r="E70" s="138" t="s">
        <v>392</v>
      </c>
      <c r="F70" s="368">
        <f>F71+F73+F75</f>
        <v>0</v>
      </c>
      <c r="G70" s="368">
        <f>G71+G73+G75</f>
        <v>0</v>
      </c>
    </row>
    <row r="71" spans="1:7" ht="25.5" customHeight="1" hidden="1">
      <c r="A71" s="107"/>
      <c r="B71" s="2"/>
      <c r="C71" s="115" t="s">
        <v>393</v>
      </c>
      <c r="D71" s="115"/>
      <c r="E71" s="138" t="s">
        <v>394</v>
      </c>
      <c r="F71" s="368">
        <f>F72</f>
        <v>0</v>
      </c>
      <c r="G71" s="368">
        <f>G72</f>
        <v>0</v>
      </c>
    </row>
    <row r="72" spans="1:7" ht="25.5" hidden="1">
      <c r="A72" s="107"/>
      <c r="B72" s="2"/>
      <c r="C72" s="115"/>
      <c r="D72" s="115" t="s">
        <v>157</v>
      </c>
      <c r="E72" s="138" t="s">
        <v>366</v>
      </c>
      <c r="F72" s="368">
        <f>'[3]3'!D87</f>
        <v>0</v>
      </c>
      <c r="G72" s="368">
        <f>'[3]3'!E87</f>
        <v>0</v>
      </c>
    </row>
    <row r="73" spans="1:7" ht="39.75" customHeight="1" hidden="1">
      <c r="A73" s="107"/>
      <c r="B73" s="2"/>
      <c r="C73" s="115" t="s">
        <v>395</v>
      </c>
      <c r="D73" s="115"/>
      <c r="E73" s="138" t="s">
        <v>56</v>
      </c>
      <c r="F73" s="368">
        <f>F74</f>
        <v>0</v>
      </c>
      <c r="G73" s="368">
        <f>G74</f>
        <v>0</v>
      </c>
    </row>
    <row r="74" spans="1:7" ht="25.5" hidden="1">
      <c r="A74" s="107"/>
      <c r="B74" s="2"/>
      <c r="C74" s="115"/>
      <c r="D74" s="115" t="s">
        <v>157</v>
      </c>
      <c r="E74" s="138" t="s">
        <v>366</v>
      </c>
      <c r="F74" s="368">
        <f>'[3]3'!D89</f>
        <v>0</v>
      </c>
      <c r="G74" s="368">
        <f>'[3]3'!E89</f>
        <v>0</v>
      </c>
    </row>
    <row r="75" spans="1:7" ht="25.5" hidden="1">
      <c r="A75" s="107"/>
      <c r="B75" s="2"/>
      <c r="C75" s="115" t="s">
        <v>58</v>
      </c>
      <c r="D75" s="115"/>
      <c r="E75" s="138" t="s">
        <v>59</v>
      </c>
      <c r="F75" s="368">
        <f>F76+F77</f>
        <v>0</v>
      </c>
      <c r="G75" s="368">
        <f>G76+G77</f>
        <v>0</v>
      </c>
    </row>
    <row r="76" spans="1:7" ht="25.5" hidden="1">
      <c r="A76" s="107"/>
      <c r="B76" s="2"/>
      <c r="C76" s="115"/>
      <c r="D76" s="115" t="s">
        <v>157</v>
      </c>
      <c r="E76" s="138" t="s">
        <v>366</v>
      </c>
      <c r="F76" s="368">
        <f>'[3]3'!D93</f>
        <v>0</v>
      </c>
      <c r="G76" s="368">
        <f>'[3]3'!E93</f>
        <v>0</v>
      </c>
    </row>
    <row r="77" spans="1:7" ht="12.75" hidden="1">
      <c r="A77" s="107"/>
      <c r="B77" s="2"/>
      <c r="C77" s="115"/>
      <c r="D77" s="115" t="s">
        <v>158</v>
      </c>
      <c r="E77" s="138" t="s">
        <v>159</v>
      </c>
      <c r="F77" s="368">
        <f>'[3]3'!D94</f>
        <v>0</v>
      </c>
      <c r="G77" s="368">
        <f>'[3]3'!E94</f>
        <v>0</v>
      </c>
    </row>
    <row r="78" spans="1:7" ht="25.5" hidden="1">
      <c r="A78" s="107"/>
      <c r="B78" s="2"/>
      <c r="C78" s="115" t="s">
        <v>67</v>
      </c>
      <c r="D78" s="115"/>
      <c r="E78" s="138" t="s">
        <v>68</v>
      </c>
      <c r="F78" s="368">
        <f>F79+F81</f>
        <v>0</v>
      </c>
      <c r="G78" s="368">
        <f>G79+G81</f>
        <v>0</v>
      </c>
    </row>
    <row r="79" spans="1:7" ht="25.5" hidden="1">
      <c r="A79" s="107"/>
      <c r="B79" s="2"/>
      <c r="C79" s="154" t="s">
        <v>253</v>
      </c>
      <c r="D79" s="2"/>
      <c r="E79" s="159" t="s">
        <v>254</v>
      </c>
      <c r="F79" s="368">
        <f>F80</f>
        <v>0</v>
      </c>
      <c r="G79" s="368">
        <f>G80</f>
        <v>0</v>
      </c>
    </row>
    <row r="80" spans="1:7" ht="15.75" customHeight="1" hidden="1">
      <c r="A80" s="107"/>
      <c r="B80" s="2"/>
      <c r="C80" s="2"/>
      <c r="D80" s="2" t="s">
        <v>199</v>
      </c>
      <c r="E80" s="3" t="s">
        <v>198</v>
      </c>
      <c r="F80" s="368">
        <f>'[3]3'!D120</f>
        <v>0</v>
      </c>
      <c r="G80" s="368">
        <f>'[3]3'!E120</f>
        <v>0</v>
      </c>
    </row>
    <row r="81" spans="1:7" ht="38.25" hidden="1">
      <c r="A81" s="107"/>
      <c r="B81" s="2"/>
      <c r="C81" s="154" t="s">
        <v>255</v>
      </c>
      <c r="D81" s="2"/>
      <c r="E81" s="159" t="s">
        <v>256</v>
      </c>
      <c r="F81" s="368">
        <f>F82</f>
        <v>0</v>
      </c>
      <c r="G81" s="368">
        <f>G82</f>
        <v>0</v>
      </c>
    </row>
    <row r="82" spans="1:7" ht="12.75" hidden="1">
      <c r="A82" s="107"/>
      <c r="B82" s="2"/>
      <c r="C82" s="2"/>
      <c r="D82" s="2" t="s">
        <v>199</v>
      </c>
      <c r="E82" s="3" t="s">
        <v>198</v>
      </c>
      <c r="F82" s="368">
        <f>'[3]3'!D122</f>
        <v>0</v>
      </c>
      <c r="G82" s="368">
        <f>'[3]3'!E122</f>
        <v>0</v>
      </c>
    </row>
    <row r="83" spans="1:7" ht="14.25" customHeight="1" hidden="1">
      <c r="A83" s="107"/>
      <c r="B83" s="2"/>
      <c r="C83" s="115" t="s">
        <v>89</v>
      </c>
      <c r="D83" s="107"/>
      <c r="E83" s="4" t="s">
        <v>155</v>
      </c>
      <c r="F83" s="368">
        <f>F84</f>
        <v>0</v>
      </c>
      <c r="G83" s="368">
        <f>G84</f>
        <v>0</v>
      </c>
    </row>
    <row r="84" spans="1:7" ht="12.75" hidden="1">
      <c r="A84" s="107"/>
      <c r="B84" s="2"/>
      <c r="C84" s="135"/>
      <c r="D84" s="115" t="s">
        <v>158</v>
      </c>
      <c r="E84" s="138" t="s">
        <v>159</v>
      </c>
      <c r="F84" s="368">
        <f>'[3]3'!D161</f>
        <v>0</v>
      </c>
      <c r="G84" s="368">
        <f>'[3]3'!E161</f>
        <v>0</v>
      </c>
    </row>
    <row r="85" spans="1:7" ht="25.5" hidden="1">
      <c r="A85" s="107"/>
      <c r="B85" s="2"/>
      <c r="C85" s="115" t="s">
        <v>90</v>
      </c>
      <c r="D85" s="115"/>
      <c r="E85" s="138" t="s">
        <v>186</v>
      </c>
      <c r="F85" s="368">
        <f>F86</f>
        <v>0</v>
      </c>
      <c r="G85" s="368">
        <f>G86</f>
        <v>0</v>
      </c>
    </row>
    <row r="86" spans="1:7" ht="25.5" hidden="1">
      <c r="A86" s="107"/>
      <c r="B86" s="2"/>
      <c r="C86" s="116"/>
      <c r="D86" s="115" t="s">
        <v>157</v>
      </c>
      <c r="E86" s="138" t="s">
        <v>366</v>
      </c>
      <c r="F86" s="368">
        <f>'[3]3'!D163</f>
        <v>0</v>
      </c>
      <c r="G86" s="368">
        <f>'[3]3'!E163</f>
        <v>0</v>
      </c>
    </row>
    <row r="87" spans="1:7" ht="51" hidden="1">
      <c r="A87" s="107"/>
      <c r="B87" s="2"/>
      <c r="C87" s="236" t="s">
        <v>506</v>
      </c>
      <c r="D87" s="115"/>
      <c r="E87" s="235" t="s">
        <v>456</v>
      </c>
      <c r="F87" s="368">
        <f>F88</f>
        <v>0</v>
      </c>
      <c r="G87" s="368">
        <f>G88</f>
        <v>0</v>
      </c>
    </row>
    <row r="88" spans="1:7" ht="12.75" hidden="1">
      <c r="A88" s="107"/>
      <c r="B88" s="2"/>
      <c r="C88" s="296"/>
      <c r="D88" s="2" t="s">
        <v>199</v>
      </c>
      <c r="E88" s="3" t="s">
        <v>198</v>
      </c>
      <c r="F88" s="368">
        <f>'[3]3'!D175</f>
        <v>0</v>
      </c>
      <c r="G88" s="368">
        <f>'[3]3'!E175</f>
        <v>0</v>
      </c>
    </row>
    <row r="89" spans="1:7" ht="12.75" hidden="1">
      <c r="A89" s="107"/>
      <c r="B89" s="13" t="s">
        <v>298</v>
      </c>
      <c r="C89" s="13"/>
      <c r="D89" s="13"/>
      <c r="E89" s="91" t="s">
        <v>299</v>
      </c>
      <c r="F89" s="367">
        <f aca="true" t="shared" si="3" ref="F89:G93">F90</f>
        <v>0</v>
      </c>
      <c r="G89" s="367">
        <f t="shared" si="3"/>
        <v>0</v>
      </c>
    </row>
    <row r="90" spans="1:7" ht="12.75" hidden="1">
      <c r="A90" s="107"/>
      <c r="B90" s="2" t="s">
        <v>300</v>
      </c>
      <c r="C90" s="2"/>
      <c r="D90" s="2"/>
      <c r="E90" s="4" t="s">
        <v>301</v>
      </c>
      <c r="F90" s="368">
        <f t="shared" si="3"/>
        <v>0</v>
      </c>
      <c r="G90" s="368">
        <f t="shared" si="3"/>
        <v>0</v>
      </c>
    </row>
    <row r="91" spans="1:7" ht="27" customHeight="1" hidden="1">
      <c r="A91" s="107"/>
      <c r="B91" s="2"/>
      <c r="C91" s="115" t="s">
        <v>377</v>
      </c>
      <c r="D91" s="115"/>
      <c r="E91" s="138" t="s">
        <v>477</v>
      </c>
      <c r="F91" s="368">
        <f t="shared" si="3"/>
        <v>0</v>
      </c>
      <c r="G91" s="368">
        <f t="shared" si="3"/>
        <v>0</v>
      </c>
    </row>
    <row r="92" spans="1:7" ht="25.5" hidden="1">
      <c r="A92" s="107"/>
      <c r="B92" s="2"/>
      <c r="C92" s="115" t="s">
        <v>60</v>
      </c>
      <c r="D92" s="115"/>
      <c r="E92" s="138" t="s">
        <v>61</v>
      </c>
      <c r="F92" s="368">
        <f t="shared" si="3"/>
        <v>0</v>
      </c>
      <c r="G92" s="368">
        <f t="shared" si="3"/>
        <v>0</v>
      </c>
    </row>
    <row r="93" spans="1:7" ht="27" customHeight="1" hidden="1">
      <c r="A93" s="107"/>
      <c r="B93" s="2"/>
      <c r="C93" s="115" t="s">
        <v>65</v>
      </c>
      <c r="D93" s="107"/>
      <c r="E93" s="138" t="s">
        <v>66</v>
      </c>
      <c r="F93" s="368">
        <f t="shared" si="3"/>
        <v>0</v>
      </c>
      <c r="G93" s="368">
        <f t="shared" si="3"/>
        <v>0</v>
      </c>
    </row>
    <row r="94" spans="1:7" ht="63.75" hidden="1">
      <c r="A94" s="107"/>
      <c r="B94" s="2"/>
      <c r="C94" s="115"/>
      <c r="D94" s="115" t="s">
        <v>156</v>
      </c>
      <c r="E94" s="138" t="s">
        <v>296</v>
      </c>
      <c r="F94" s="368">
        <f>'[3]3'!D107</f>
        <v>0</v>
      </c>
      <c r="G94" s="368">
        <f>'[3]3'!E107</f>
        <v>0</v>
      </c>
    </row>
    <row r="95" spans="1:7" ht="25.5" hidden="1">
      <c r="A95" s="107"/>
      <c r="B95" s="13" t="s">
        <v>187</v>
      </c>
      <c r="C95" s="13"/>
      <c r="D95" s="13"/>
      <c r="E95" s="91" t="s">
        <v>208</v>
      </c>
      <c r="F95" s="367">
        <f>F101+F116+F96</f>
        <v>0</v>
      </c>
      <c r="G95" s="367">
        <f>G101+G116+G96</f>
        <v>0</v>
      </c>
    </row>
    <row r="96" spans="1:7" ht="12.75" hidden="1">
      <c r="A96" s="107"/>
      <c r="B96" s="2" t="s">
        <v>585</v>
      </c>
      <c r="C96" s="244"/>
      <c r="D96" s="244"/>
      <c r="E96" s="270"/>
      <c r="F96" s="368">
        <f aca="true" t="shared" si="4" ref="F96:G99">F97</f>
        <v>0</v>
      </c>
      <c r="G96" s="368">
        <f t="shared" si="4"/>
        <v>0</v>
      </c>
    </row>
    <row r="97" spans="1:7" ht="25.5" hidden="1">
      <c r="A97" s="107"/>
      <c r="B97" s="13"/>
      <c r="C97" s="243" t="s">
        <v>416</v>
      </c>
      <c r="D97" s="244"/>
      <c r="E97" s="245" t="s">
        <v>476</v>
      </c>
      <c r="F97" s="368">
        <f t="shared" si="4"/>
        <v>0</v>
      </c>
      <c r="G97" s="368">
        <f t="shared" si="4"/>
        <v>0</v>
      </c>
    </row>
    <row r="98" spans="1:7" ht="25.5" hidden="1">
      <c r="A98" s="107"/>
      <c r="B98" s="13"/>
      <c r="C98" s="243" t="s">
        <v>54</v>
      </c>
      <c r="D98" s="247"/>
      <c r="E98" s="238" t="s">
        <v>68</v>
      </c>
      <c r="F98" s="368">
        <f t="shared" si="4"/>
        <v>0</v>
      </c>
      <c r="G98" s="368">
        <f t="shared" si="4"/>
        <v>0</v>
      </c>
    </row>
    <row r="99" spans="1:7" ht="25.5" hidden="1">
      <c r="A99" s="107"/>
      <c r="B99" s="13"/>
      <c r="C99" s="243" t="s">
        <v>55</v>
      </c>
      <c r="D99" s="247"/>
      <c r="E99" s="240" t="s">
        <v>404</v>
      </c>
      <c r="F99" s="368">
        <f t="shared" si="4"/>
        <v>0</v>
      </c>
      <c r="G99" s="368">
        <f t="shared" si="4"/>
        <v>0</v>
      </c>
    </row>
    <row r="100" spans="1:7" ht="12.75" hidden="1">
      <c r="A100" s="107"/>
      <c r="B100" s="13"/>
      <c r="C100" s="243"/>
      <c r="D100" s="244" t="s">
        <v>199</v>
      </c>
      <c r="E100" s="245" t="s">
        <v>198</v>
      </c>
      <c r="F100" s="368"/>
      <c r="G100" s="368"/>
    </row>
    <row r="101" spans="1:7" ht="12.75" hidden="1">
      <c r="A101" s="107"/>
      <c r="B101" s="2" t="s">
        <v>153</v>
      </c>
      <c r="C101" s="2"/>
      <c r="D101" s="2"/>
      <c r="E101" s="4" t="s">
        <v>154</v>
      </c>
      <c r="F101" s="368">
        <f>F102</f>
        <v>0</v>
      </c>
      <c r="G101" s="368">
        <f>G102</f>
        <v>0</v>
      </c>
    </row>
    <row r="102" spans="1:7" ht="25.5" hidden="1">
      <c r="A102" s="107"/>
      <c r="B102" s="2"/>
      <c r="C102" s="154" t="s">
        <v>416</v>
      </c>
      <c r="D102" s="2"/>
      <c r="E102" s="3" t="s">
        <v>478</v>
      </c>
      <c r="F102" s="368">
        <f>F103+F106+F113</f>
        <v>0</v>
      </c>
      <c r="G102" s="368">
        <f>G103+G106+G113</f>
        <v>0</v>
      </c>
    </row>
    <row r="103" spans="1:7" ht="27.75" customHeight="1" hidden="1">
      <c r="A103" s="107"/>
      <c r="B103" s="2"/>
      <c r="C103" s="154" t="s">
        <v>48</v>
      </c>
      <c r="D103" s="2"/>
      <c r="E103" s="157" t="s">
        <v>49</v>
      </c>
      <c r="F103" s="368">
        <f>F104</f>
        <v>0</v>
      </c>
      <c r="G103" s="368">
        <f>G104</f>
        <v>0</v>
      </c>
    </row>
    <row r="104" spans="1:7" ht="12.75" hidden="1">
      <c r="A104" s="107"/>
      <c r="B104" s="2"/>
      <c r="C104" s="154" t="s">
        <v>50</v>
      </c>
      <c r="D104" s="2"/>
      <c r="E104" s="157" t="s">
        <v>51</v>
      </c>
      <c r="F104" s="368">
        <f>F105</f>
        <v>0</v>
      </c>
      <c r="G104" s="368">
        <f>G105</f>
        <v>0</v>
      </c>
    </row>
    <row r="105" spans="1:7" ht="25.5" hidden="1">
      <c r="A105" s="107"/>
      <c r="B105" s="2"/>
      <c r="C105" s="154"/>
      <c r="D105" s="115" t="s">
        <v>157</v>
      </c>
      <c r="E105" s="138" t="s">
        <v>366</v>
      </c>
      <c r="F105" s="368">
        <f>'[3]3'!D136</f>
        <v>0</v>
      </c>
      <c r="G105" s="368">
        <f>'[3]3'!E136</f>
        <v>0</v>
      </c>
    </row>
    <row r="106" spans="1:7" ht="25.5" hidden="1">
      <c r="A106" s="107"/>
      <c r="B106" s="2"/>
      <c r="C106" s="154" t="s">
        <v>52</v>
      </c>
      <c r="D106" s="2"/>
      <c r="E106" s="158" t="s">
        <v>53</v>
      </c>
      <c r="F106" s="368">
        <f>F107+F111</f>
        <v>0</v>
      </c>
      <c r="G106" s="368">
        <f>G107+G111</f>
        <v>0</v>
      </c>
    </row>
    <row r="107" spans="1:7" ht="25.5" hidden="1">
      <c r="A107" s="107"/>
      <c r="B107" s="2"/>
      <c r="C107" s="154" t="s">
        <v>1</v>
      </c>
      <c r="D107" s="2"/>
      <c r="E107" s="155" t="s">
        <v>345</v>
      </c>
      <c r="F107" s="368">
        <f>F108+F109+F110</f>
        <v>0</v>
      </c>
      <c r="G107" s="368">
        <f>G108+G109+G110</f>
        <v>0</v>
      </c>
    </row>
    <row r="108" spans="1:7" ht="70.5" customHeight="1" hidden="1">
      <c r="A108" s="107"/>
      <c r="B108" s="2"/>
      <c r="C108" s="154"/>
      <c r="D108" s="115" t="s">
        <v>156</v>
      </c>
      <c r="E108" s="138" t="s">
        <v>296</v>
      </c>
      <c r="F108" s="368">
        <f>'[3]3'!D144</f>
        <v>0</v>
      </c>
      <c r="G108" s="368">
        <f>'[3]3'!E144</f>
        <v>0</v>
      </c>
    </row>
    <row r="109" spans="1:7" ht="30" customHeight="1" hidden="1">
      <c r="A109" s="107"/>
      <c r="B109" s="2"/>
      <c r="C109" s="154"/>
      <c r="D109" s="115" t="s">
        <v>157</v>
      </c>
      <c r="E109" s="138" t="s">
        <v>366</v>
      </c>
      <c r="F109" s="368">
        <f>'[3]3'!D145</f>
        <v>0</v>
      </c>
      <c r="G109" s="368">
        <f>'[3]3'!E145</f>
        <v>0</v>
      </c>
    </row>
    <row r="110" spans="1:7" ht="12.75" hidden="1">
      <c r="A110" s="107"/>
      <c r="B110" s="2"/>
      <c r="C110" s="154"/>
      <c r="D110" s="115" t="s">
        <v>158</v>
      </c>
      <c r="E110" s="138" t="s">
        <v>159</v>
      </c>
      <c r="F110" s="368">
        <f>'[3]3'!D146</f>
        <v>0</v>
      </c>
      <c r="G110" s="368">
        <f>'[3]3'!E146</f>
        <v>0</v>
      </c>
    </row>
    <row r="111" spans="1:7" ht="51" hidden="1">
      <c r="A111" s="107"/>
      <c r="B111" s="2"/>
      <c r="C111" s="243" t="s">
        <v>595</v>
      </c>
      <c r="D111" s="244"/>
      <c r="E111" s="291" t="s">
        <v>596</v>
      </c>
      <c r="F111" s="368">
        <f>F112</f>
        <v>0</v>
      </c>
      <c r="G111" s="368">
        <f>G112</f>
        <v>0</v>
      </c>
    </row>
    <row r="112" spans="1:7" ht="63.75" hidden="1">
      <c r="A112" s="107"/>
      <c r="B112" s="2"/>
      <c r="C112" s="243"/>
      <c r="D112" s="247" t="s">
        <v>156</v>
      </c>
      <c r="E112" s="275" t="s">
        <v>296</v>
      </c>
      <c r="F112" s="368"/>
      <c r="G112" s="368">
        <v>0</v>
      </c>
    </row>
    <row r="113" spans="1:7" ht="25.5" hidden="1">
      <c r="A113" s="107"/>
      <c r="B113" s="2"/>
      <c r="C113" s="243" t="s">
        <v>54</v>
      </c>
      <c r="D113" s="247"/>
      <c r="E113" s="238" t="s">
        <v>68</v>
      </c>
      <c r="F113" s="368">
        <f>F114</f>
        <v>0</v>
      </c>
      <c r="G113" s="368">
        <f>G114</f>
        <v>0</v>
      </c>
    </row>
    <row r="114" spans="1:7" ht="25.5" hidden="1">
      <c r="A114" s="107"/>
      <c r="B114" s="2"/>
      <c r="C114" s="243" t="s">
        <v>55</v>
      </c>
      <c r="D114" s="247"/>
      <c r="E114" s="240" t="s">
        <v>404</v>
      </c>
      <c r="F114" s="368">
        <f>F115</f>
        <v>0</v>
      </c>
      <c r="G114" s="368">
        <f>G115</f>
        <v>0</v>
      </c>
    </row>
    <row r="115" spans="1:7" ht="12.75" hidden="1">
      <c r="A115" s="107"/>
      <c r="B115" s="2"/>
      <c r="C115" s="243"/>
      <c r="D115" s="244" t="s">
        <v>199</v>
      </c>
      <c r="E115" s="245" t="s">
        <v>198</v>
      </c>
      <c r="F115" s="368">
        <f>'[3]3'!D151</f>
        <v>0</v>
      </c>
      <c r="G115" s="368">
        <f>'[3]3'!E151</f>
        <v>0</v>
      </c>
    </row>
    <row r="116" spans="1:7" ht="25.5" hidden="1">
      <c r="A116" s="107"/>
      <c r="B116" s="2" t="s">
        <v>485</v>
      </c>
      <c r="C116" s="154"/>
      <c r="D116" s="2"/>
      <c r="E116" s="3" t="s">
        <v>486</v>
      </c>
      <c r="F116" s="368">
        <f aca="true" t="shared" si="5" ref="F116:G119">F117</f>
        <v>0</v>
      </c>
      <c r="G116" s="368">
        <f t="shared" si="5"/>
        <v>0</v>
      </c>
    </row>
    <row r="117" spans="1:7" ht="25.5" hidden="1">
      <c r="A117" s="107"/>
      <c r="B117" s="2"/>
      <c r="C117" s="154" t="s">
        <v>416</v>
      </c>
      <c r="D117" s="2"/>
      <c r="E117" s="3" t="s">
        <v>476</v>
      </c>
      <c r="F117" s="368">
        <f t="shared" si="5"/>
        <v>0</v>
      </c>
      <c r="G117" s="368">
        <f t="shared" si="5"/>
        <v>0</v>
      </c>
    </row>
    <row r="118" spans="1:7" ht="63.75" hidden="1">
      <c r="A118" s="107"/>
      <c r="B118" s="2"/>
      <c r="C118" s="154" t="s">
        <v>417</v>
      </c>
      <c r="D118" s="2"/>
      <c r="E118" s="157" t="s">
        <v>0</v>
      </c>
      <c r="F118" s="368">
        <f t="shared" si="5"/>
        <v>0</v>
      </c>
      <c r="G118" s="368">
        <f t="shared" si="5"/>
        <v>0</v>
      </c>
    </row>
    <row r="119" spans="1:7" ht="27.75" customHeight="1" hidden="1">
      <c r="A119" s="107"/>
      <c r="B119" s="2"/>
      <c r="C119" s="243" t="s">
        <v>575</v>
      </c>
      <c r="D119" s="244"/>
      <c r="E119" s="287" t="s">
        <v>457</v>
      </c>
      <c r="F119" s="368">
        <f t="shared" si="5"/>
        <v>0</v>
      </c>
      <c r="G119" s="368">
        <f t="shared" si="5"/>
        <v>0</v>
      </c>
    </row>
    <row r="120" spans="1:7" ht="63.75" hidden="1">
      <c r="A120" s="107"/>
      <c r="B120" s="2"/>
      <c r="C120" s="288"/>
      <c r="D120" s="247" t="s">
        <v>156</v>
      </c>
      <c r="E120" s="275" t="s">
        <v>296</v>
      </c>
      <c r="F120" s="368">
        <f>'[3]3'!D130</f>
        <v>0</v>
      </c>
      <c r="G120" s="368">
        <f>'[3]3'!E130</f>
        <v>0</v>
      </c>
    </row>
    <row r="121" spans="1:7" ht="12.75" hidden="1">
      <c r="A121" s="107"/>
      <c r="B121" s="13" t="s">
        <v>200</v>
      </c>
      <c r="C121" s="13"/>
      <c r="D121" s="13"/>
      <c r="E121" s="91" t="s">
        <v>201</v>
      </c>
      <c r="F121" s="367">
        <f>F136+F148+F126+F122</f>
        <v>0</v>
      </c>
      <c r="G121" s="367">
        <f>G136+G148+G126+G122</f>
        <v>0</v>
      </c>
    </row>
    <row r="122" spans="1:7" ht="12.75" hidden="1">
      <c r="A122" s="107"/>
      <c r="B122" s="2" t="s">
        <v>586</v>
      </c>
      <c r="C122" s="244"/>
      <c r="D122" s="244"/>
      <c r="E122" s="270" t="s">
        <v>587</v>
      </c>
      <c r="F122" s="368">
        <f aca="true" t="shared" si="6" ref="F122:G124">F123</f>
        <v>0</v>
      </c>
      <c r="G122" s="368">
        <f t="shared" si="6"/>
        <v>0</v>
      </c>
    </row>
    <row r="123" spans="1:7" ht="25.5" hidden="1">
      <c r="A123" s="107"/>
      <c r="B123" s="13"/>
      <c r="C123" s="247" t="s">
        <v>74</v>
      </c>
      <c r="D123" s="244"/>
      <c r="E123" s="275" t="s">
        <v>84</v>
      </c>
      <c r="F123" s="368">
        <f t="shared" si="6"/>
        <v>0</v>
      </c>
      <c r="G123" s="368">
        <f t="shared" si="6"/>
        <v>0</v>
      </c>
    </row>
    <row r="124" spans="1:7" ht="27.75" customHeight="1" hidden="1">
      <c r="A124" s="107"/>
      <c r="B124" s="13"/>
      <c r="C124" s="296" t="s">
        <v>435</v>
      </c>
      <c r="D124" s="247"/>
      <c r="E124" s="388" t="s">
        <v>626</v>
      </c>
      <c r="F124" s="368">
        <f t="shared" si="6"/>
        <v>0</v>
      </c>
      <c r="G124" s="368">
        <f t="shared" si="6"/>
        <v>0</v>
      </c>
    </row>
    <row r="125" spans="1:7" ht="25.5" hidden="1">
      <c r="A125" s="107"/>
      <c r="B125" s="13"/>
      <c r="C125" s="296"/>
      <c r="D125" s="247" t="s">
        <v>157</v>
      </c>
      <c r="E125" s="275" t="s">
        <v>366</v>
      </c>
      <c r="F125" s="368">
        <f>'[3]3'!D169</f>
        <v>0</v>
      </c>
      <c r="G125" s="368">
        <f>'[3]3'!E169</f>
        <v>0</v>
      </c>
    </row>
    <row r="126" spans="1:7" ht="12.75" hidden="1">
      <c r="A126" s="107"/>
      <c r="B126" s="115" t="s">
        <v>261</v>
      </c>
      <c r="C126" s="16"/>
      <c r="D126" s="16"/>
      <c r="E126" s="194" t="s">
        <v>262</v>
      </c>
      <c r="F126" s="368">
        <f>F127</f>
        <v>0</v>
      </c>
      <c r="G126" s="368">
        <f>G127</f>
        <v>0</v>
      </c>
    </row>
    <row r="127" spans="1:7" ht="35.25" customHeight="1" hidden="1">
      <c r="A127" s="107"/>
      <c r="B127" s="115"/>
      <c r="C127" s="154" t="s">
        <v>416</v>
      </c>
      <c r="D127" s="2"/>
      <c r="E127" s="3" t="s">
        <v>476</v>
      </c>
      <c r="F127" s="368">
        <f>F128+F133</f>
        <v>0</v>
      </c>
      <c r="G127" s="368">
        <f>G128</f>
        <v>0</v>
      </c>
    </row>
    <row r="128" spans="1:7" ht="51" hidden="1">
      <c r="A128" s="107"/>
      <c r="B128" s="115"/>
      <c r="C128" s="107" t="s">
        <v>257</v>
      </c>
      <c r="D128" s="115"/>
      <c r="E128" s="196" t="s">
        <v>258</v>
      </c>
      <c r="F128" s="368">
        <f>F129+F131</f>
        <v>0</v>
      </c>
      <c r="G128" s="368">
        <f>G129+G131</f>
        <v>0</v>
      </c>
    </row>
    <row r="129" spans="1:7" ht="65.25" customHeight="1" hidden="1">
      <c r="A129" s="107"/>
      <c r="B129" s="115"/>
      <c r="C129" s="197" t="s">
        <v>260</v>
      </c>
      <c r="D129" s="115"/>
      <c r="E129" s="195" t="s">
        <v>259</v>
      </c>
      <c r="F129" s="368">
        <f>F130</f>
        <v>0</v>
      </c>
      <c r="G129" s="368">
        <f>G130</f>
        <v>0</v>
      </c>
    </row>
    <row r="130" spans="1:7" ht="12.75" hidden="1">
      <c r="A130" s="107"/>
      <c r="B130" s="115"/>
      <c r="C130" s="197"/>
      <c r="D130" s="2" t="s">
        <v>199</v>
      </c>
      <c r="E130" s="100" t="s">
        <v>198</v>
      </c>
      <c r="F130" s="368">
        <f>'[3]3'!D139</f>
        <v>0</v>
      </c>
      <c r="G130" s="368">
        <f>'[3]3'!E139</f>
        <v>0</v>
      </c>
    </row>
    <row r="131" spans="1:7" ht="105" customHeight="1" hidden="1">
      <c r="A131" s="107"/>
      <c r="B131" s="115"/>
      <c r="C131" s="246" t="s">
        <v>524</v>
      </c>
      <c r="D131" s="247"/>
      <c r="E131" s="248" t="s">
        <v>525</v>
      </c>
      <c r="F131" s="368">
        <f>F132</f>
        <v>0</v>
      </c>
      <c r="G131" s="368">
        <f>G132</f>
        <v>0</v>
      </c>
    </row>
    <row r="132" spans="1:7" ht="19.5" customHeight="1" hidden="1">
      <c r="A132" s="107"/>
      <c r="B132" s="115"/>
      <c r="C132" s="198"/>
      <c r="D132" s="2" t="s">
        <v>199</v>
      </c>
      <c r="E132" s="100" t="s">
        <v>198</v>
      </c>
      <c r="F132" s="368">
        <f>'[3]3'!D141</f>
        <v>0</v>
      </c>
      <c r="G132" s="368">
        <f>'[3]3'!E141</f>
        <v>0</v>
      </c>
    </row>
    <row r="133" spans="1:7" ht="27" customHeight="1" hidden="1">
      <c r="A133" s="107"/>
      <c r="B133" s="115"/>
      <c r="C133" s="154" t="s">
        <v>54</v>
      </c>
      <c r="D133" s="115"/>
      <c r="E133" s="158" t="s">
        <v>68</v>
      </c>
      <c r="F133" s="368">
        <f>F134</f>
        <v>0</v>
      </c>
      <c r="G133" s="368">
        <f>G134</f>
        <v>0</v>
      </c>
    </row>
    <row r="134" spans="1:7" ht="25.5" hidden="1">
      <c r="A134" s="107"/>
      <c r="B134" s="115"/>
      <c r="C134" s="154" t="s">
        <v>185</v>
      </c>
      <c r="D134" s="115"/>
      <c r="E134" s="159" t="s">
        <v>184</v>
      </c>
      <c r="F134" s="368">
        <f>F135</f>
        <v>0</v>
      </c>
      <c r="G134" s="368">
        <f>G135</f>
        <v>0</v>
      </c>
    </row>
    <row r="135" spans="1:7" ht="12.75" hidden="1">
      <c r="A135" s="107"/>
      <c r="B135" s="115"/>
      <c r="C135" s="154"/>
      <c r="D135" s="2" t="s">
        <v>199</v>
      </c>
      <c r="E135" s="3" t="s">
        <v>198</v>
      </c>
      <c r="F135" s="368">
        <f>'[3]3'!D153</f>
        <v>0</v>
      </c>
      <c r="G135" s="368">
        <v>0</v>
      </c>
    </row>
    <row r="136" spans="1:7" ht="12.75" hidden="1">
      <c r="A136" s="107"/>
      <c r="B136" s="2" t="s">
        <v>272</v>
      </c>
      <c r="C136" s="2"/>
      <c r="D136" s="2"/>
      <c r="E136" s="4" t="s">
        <v>273</v>
      </c>
      <c r="F136" s="368">
        <f aca="true" t="shared" si="7" ref="F136:G138">F137</f>
        <v>0</v>
      </c>
      <c r="G136" s="368">
        <f t="shared" si="7"/>
        <v>0</v>
      </c>
    </row>
    <row r="137" spans="1:7" ht="38.25" hidden="1">
      <c r="A137" s="107"/>
      <c r="B137" s="2"/>
      <c r="C137" s="115" t="s">
        <v>361</v>
      </c>
      <c r="D137" s="115"/>
      <c r="E137" s="138" t="s">
        <v>482</v>
      </c>
      <c r="F137" s="368">
        <f t="shared" si="7"/>
        <v>0</v>
      </c>
      <c r="G137" s="368">
        <f t="shared" si="7"/>
        <v>0</v>
      </c>
    </row>
    <row r="138" spans="1:7" ht="25.5" hidden="1">
      <c r="A138" s="107"/>
      <c r="B138" s="2"/>
      <c r="C138" s="115" t="s">
        <v>362</v>
      </c>
      <c r="D138" s="115"/>
      <c r="E138" s="138" t="s">
        <v>311</v>
      </c>
      <c r="F138" s="368">
        <f t="shared" si="7"/>
        <v>0</v>
      </c>
      <c r="G138" s="368">
        <f t="shared" si="7"/>
        <v>0</v>
      </c>
    </row>
    <row r="139" spans="1:7" ht="25.5" hidden="1">
      <c r="A139" s="107"/>
      <c r="B139" s="2"/>
      <c r="C139" s="115" t="s">
        <v>363</v>
      </c>
      <c r="D139" s="115"/>
      <c r="E139" s="138" t="s">
        <v>364</v>
      </c>
      <c r="F139" s="368">
        <f>F142+F144+F146+F140</f>
        <v>0</v>
      </c>
      <c r="G139" s="368">
        <f>G142+G144+G146+G140</f>
        <v>0</v>
      </c>
    </row>
    <row r="140" spans="1:7" ht="63.75" hidden="1">
      <c r="A140" s="107"/>
      <c r="B140" s="2"/>
      <c r="C140" s="16" t="s">
        <v>216</v>
      </c>
      <c r="D140" s="115"/>
      <c r="E140" s="138" t="s">
        <v>215</v>
      </c>
      <c r="F140" s="368">
        <f>F141</f>
        <v>0</v>
      </c>
      <c r="G140" s="368">
        <f>G141</f>
        <v>0</v>
      </c>
    </row>
    <row r="141" spans="1:7" ht="25.5" hidden="1">
      <c r="A141" s="107"/>
      <c r="B141" s="2"/>
      <c r="C141" s="16"/>
      <c r="D141" s="115" t="s">
        <v>157</v>
      </c>
      <c r="E141" s="138" t="s">
        <v>366</v>
      </c>
      <c r="F141" s="368">
        <f>'[3]3'!D50</f>
        <v>0</v>
      </c>
      <c r="G141" s="368">
        <f>'[3]3'!E50</f>
        <v>0</v>
      </c>
    </row>
    <row r="142" spans="1:7" ht="25.5" hidden="1">
      <c r="A142" s="107"/>
      <c r="B142" s="2"/>
      <c r="C142" s="115" t="s">
        <v>365</v>
      </c>
      <c r="D142" s="107"/>
      <c r="E142" s="163" t="s">
        <v>295</v>
      </c>
      <c r="F142" s="368">
        <f>F143</f>
        <v>0</v>
      </c>
      <c r="G142" s="368">
        <f>G143</f>
        <v>0</v>
      </c>
    </row>
    <row r="143" spans="1:7" ht="25.5" hidden="1">
      <c r="A143" s="107"/>
      <c r="B143" s="2"/>
      <c r="C143" s="115"/>
      <c r="D143" s="115" t="s">
        <v>157</v>
      </c>
      <c r="E143" s="138" t="s">
        <v>366</v>
      </c>
      <c r="F143" s="368">
        <f>'[3]3'!D52</f>
        <v>0</v>
      </c>
      <c r="G143" s="368">
        <f>'[3]3'!E52</f>
        <v>0</v>
      </c>
    </row>
    <row r="144" spans="1:7" ht="25.5" hidden="1">
      <c r="A144" s="107"/>
      <c r="B144" s="2"/>
      <c r="C144" s="115" t="s">
        <v>367</v>
      </c>
      <c r="D144" s="107"/>
      <c r="E144" s="163" t="s">
        <v>304</v>
      </c>
      <c r="F144" s="368">
        <f>F145</f>
        <v>0</v>
      </c>
      <c r="G144" s="368">
        <f>G145</f>
        <v>0</v>
      </c>
    </row>
    <row r="145" spans="1:7" ht="25.5" hidden="1">
      <c r="A145" s="107"/>
      <c r="B145" s="2"/>
      <c r="C145" s="115"/>
      <c r="D145" s="115" t="s">
        <v>157</v>
      </c>
      <c r="E145" s="138" t="s">
        <v>366</v>
      </c>
      <c r="F145" s="368">
        <f>'[3]3'!D54</f>
        <v>0</v>
      </c>
      <c r="G145" s="368">
        <f>'[3]3'!E54</f>
        <v>0</v>
      </c>
    </row>
    <row r="146" spans="1:7" ht="63.75" hidden="1">
      <c r="A146" s="107"/>
      <c r="B146" s="2"/>
      <c r="C146" s="16" t="s">
        <v>217</v>
      </c>
      <c r="D146" s="115"/>
      <c r="E146" s="138" t="s">
        <v>215</v>
      </c>
      <c r="F146" s="368">
        <f>F147</f>
        <v>0</v>
      </c>
      <c r="G146" s="368">
        <f>G147</f>
        <v>0</v>
      </c>
    </row>
    <row r="147" spans="1:7" ht="25.5" hidden="1">
      <c r="A147" s="107"/>
      <c r="B147" s="2"/>
      <c r="C147" s="115"/>
      <c r="D147" s="115" t="s">
        <v>157</v>
      </c>
      <c r="E147" s="138" t="s">
        <v>366</v>
      </c>
      <c r="F147" s="368">
        <f>'[3]3'!D56</f>
        <v>0</v>
      </c>
      <c r="G147" s="368">
        <f>'[3]3'!E56</f>
        <v>0</v>
      </c>
    </row>
    <row r="148" spans="1:7" ht="15" customHeight="1" hidden="1">
      <c r="A148" s="107"/>
      <c r="B148" s="2" t="s">
        <v>144</v>
      </c>
      <c r="C148" s="2"/>
      <c r="D148" s="2"/>
      <c r="E148" s="4" t="s">
        <v>145</v>
      </c>
      <c r="F148" s="368">
        <f>F153</f>
        <v>0</v>
      </c>
      <c r="G148" s="368">
        <f>G153+G149</f>
        <v>0</v>
      </c>
    </row>
    <row r="149" spans="1:7" ht="44.25" customHeight="1" hidden="1">
      <c r="A149" s="107"/>
      <c r="B149" s="2"/>
      <c r="C149" s="2" t="s">
        <v>20</v>
      </c>
      <c r="D149" s="2"/>
      <c r="E149" s="4" t="s">
        <v>472</v>
      </c>
      <c r="F149" s="368">
        <f aca="true" t="shared" si="8" ref="F149:G151">F150</f>
        <v>0</v>
      </c>
      <c r="G149" s="368">
        <f t="shared" si="8"/>
        <v>0</v>
      </c>
    </row>
    <row r="150" spans="1:7" ht="27.75" customHeight="1" hidden="1">
      <c r="A150" s="107"/>
      <c r="B150" s="2"/>
      <c r="C150" s="2" t="s">
        <v>668</v>
      </c>
      <c r="D150" s="2"/>
      <c r="E150" s="4" t="s">
        <v>68</v>
      </c>
      <c r="F150" s="368">
        <f t="shared" si="8"/>
        <v>0</v>
      </c>
      <c r="G150" s="368">
        <f t="shared" si="8"/>
        <v>0</v>
      </c>
    </row>
    <row r="151" spans="1:7" ht="15" customHeight="1" hidden="1">
      <c r="A151" s="107"/>
      <c r="B151" s="2"/>
      <c r="C151" s="2" t="s">
        <v>671</v>
      </c>
      <c r="D151" s="2"/>
      <c r="E151" s="4" t="s">
        <v>670</v>
      </c>
      <c r="F151" s="368">
        <f t="shared" si="8"/>
        <v>0</v>
      </c>
      <c r="G151" s="368">
        <f t="shared" si="8"/>
        <v>0</v>
      </c>
    </row>
    <row r="152" spans="1:7" ht="15" customHeight="1" hidden="1">
      <c r="A152" s="107"/>
      <c r="B152" s="2"/>
      <c r="C152" s="2"/>
      <c r="D152" s="2" t="s">
        <v>199</v>
      </c>
      <c r="E152" s="4" t="s">
        <v>198</v>
      </c>
      <c r="F152" s="368">
        <v>0</v>
      </c>
      <c r="G152" s="368">
        <v>0</v>
      </c>
    </row>
    <row r="153" spans="1:7" ht="27.75" customHeight="1" hidden="1">
      <c r="A153" s="107"/>
      <c r="B153" s="13"/>
      <c r="C153" s="115" t="s">
        <v>377</v>
      </c>
      <c r="D153" s="115"/>
      <c r="E153" s="138" t="s">
        <v>475</v>
      </c>
      <c r="F153" s="368">
        <f>F154</f>
        <v>0</v>
      </c>
      <c r="G153" s="368">
        <f>G154</f>
        <v>0</v>
      </c>
    </row>
    <row r="154" spans="1:7" ht="25.5" hidden="1">
      <c r="A154" s="107"/>
      <c r="B154" s="13"/>
      <c r="C154" s="115" t="s">
        <v>385</v>
      </c>
      <c r="D154" s="115"/>
      <c r="E154" s="138" t="s">
        <v>386</v>
      </c>
      <c r="F154" s="368">
        <f>F155+F157</f>
        <v>0</v>
      </c>
      <c r="G154" s="368">
        <f>G155+G157</f>
        <v>0</v>
      </c>
    </row>
    <row r="155" spans="1:7" ht="12.75" hidden="1">
      <c r="A155" s="107"/>
      <c r="B155" s="13"/>
      <c r="C155" s="115" t="s">
        <v>387</v>
      </c>
      <c r="D155" s="115"/>
      <c r="E155" s="138" t="s">
        <v>388</v>
      </c>
      <c r="F155" s="368">
        <f>F156</f>
        <v>0</v>
      </c>
      <c r="G155" s="368">
        <f>G156</f>
        <v>0</v>
      </c>
    </row>
    <row r="156" spans="1:7" ht="25.5" hidden="1">
      <c r="A156" s="107"/>
      <c r="B156" s="13"/>
      <c r="C156" s="115"/>
      <c r="D156" s="115" t="s">
        <v>157</v>
      </c>
      <c r="E156" s="138" t="s">
        <v>366</v>
      </c>
      <c r="F156" s="368">
        <f>'[3]3'!D82</f>
        <v>0</v>
      </c>
      <c r="G156" s="368">
        <f>'[3]3'!E82</f>
        <v>0</v>
      </c>
    </row>
    <row r="157" spans="1:7" ht="12.75" hidden="1">
      <c r="A157" s="107"/>
      <c r="B157" s="13"/>
      <c r="C157" s="115" t="s">
        <v>389</v>
      </c>
      <c r="D157" s="115"/>
      <c r="E157" s="138" t="s">
        <v>390</v>
      </c>
      <c r="F157" s="368">
        <f>F158</f>
        <v>0</v>
      </c>
      <c r="G157" s="368">
        <f>G158</f>
        <v>0</v>
      </c>
    </row>
    <row r="158" spans="1:7" ht="25.5" hidden="1">
      <c r="A158" s="107"/>
      <c r="B158" s="13"/>
      <c r="C158" s="115"/>
      <c r="D158" s="115" t="s">
        <v>157</v>
      </c>
      <c r="E158" s="138" t="s">
        <v>366</v>
      </c>
      <c r="F158" s="368">
        <f>'[3]3'!D84</f>
        <v>0</v>
      </c>
      <c r="G158" s="368">
        <f>'[3]3'!E84</f>
        <v>0</v>
      </c>
    </row>
    <row r="159" spans="1:7" ht="12.75" hidden="1">
      <c r="A159" s="107"/>
      <c r="B159" s="13" t="s">
        <v>146</v>
      </c>
      <c r="C159" s="13"/>
      <c r="D159" s="13"/>
      <c r="E159" s="91" t="s">
        <v>147</v>
      </c>
      <c r="F159" s="367">
        <f>F165+F178+F160+F194</f>
        <v>0</v>
      </c>
      <c r="G159" s="367">
        <f>G165+G178+G160+G194</f>
        <v>0</v>
      </c>
    </row>
    <row r="160" spans="1:7" ht="12.75" hidden="1">
      <c r="A160" s="107"/>
      <c r="B160" s="2" t="s">
        <v>305</v>
      </c>
      <c r="C160" s="2"/>
      <c r="D160" s="2"/>
      <c r="E160" s="4" t="s">
        <v>306</v>
      </c>
      <c r="F160" s="368">
        <f aca="true" t="shared" si="9" ref="F160:G163">F161</f>
        <v>0</v>
      </c>
      <c r="G160" s="368">
        <f t="shared" si="9"/>
        <v>0</v>
      </c>
    </row>
    <row r="161" spans="1:7" ht="28.5" customHeight="1" hidden="1">
      <c r="A161" s="107"/>
      <c r="B161" s="2"/>
      <c r="C161" s="115" t="s">
        <v>377</v>
      </c>
      <c r="D161" s="115"/>
      <c r="E161" s="138" t="s">
        <v>477</v>
      </c>
      <c r="F161" s="368">
        <f t="shared" si="9"/>
        <v>0</v>
      </c>
      <c r="G161" s="368">
        <f t="shared" si="9"/>
        <v>0</v>
      </c>
    </row>
    <row r="162" spans="1:7" ht="25.5" customHeight="1" hidden="1">
      <c r="A162" s="107"/>
      <c r="B162" s="2"/>
      <c r="C162" s="115" t="s">
        <v>391</v>
      </c>
      <c r="D162" s="115"/>
      <c r="E162" s="138" t="s">
        <v>392</v>
      </c>
      <c r="F162" s="368">
        <f t="shared" si="9"/>
        <v>0</v>
      </c>
      <c r="G162" s="368">
        <f t="shared" si="9"/>
        <v>0</v>
      </c>
    </row>
    <row r="163" spans="1:7" ht="50.25" customHeight="1" hidden="1">
      <c r="A163" s="107"/>
      <c r="B163" s="13"/>
      <c r="C163" s="115" t="s">
        <v>57</v>
      </c>
      <c r="D163" s="115"/>
      <c r="E163" s="159" t="s">
        <v>313</v>
      </c>
      <c r="F163" s="368">
        <f t="shared" si="9"/>
        <v>0</v>
      </c>
      <c r="G163" s="368">
        <f t="shared" si="9"/>
        <v>0</v>
      </c>
    </row>
    <row r="164" spans="1:7" ht="25.5" hidden="1">
      <c r="A164" s="107"/>
      <c r="B164" s="13"/>
      <c r="C164" s="115"/>
      <c r="D164" s="115" t="s">
        <v>157</v>
      </c>
      <c r="E164" s="138" t="s">
        <v>366</v>
      </c>
      <c r="F164" s="368">
        <f>'[3]3'!D91</f>
        <v>0</v>
      </c>
      <c r="G164" s="368">
        <f>'[3]3'!E91</f>
        <v>0</v>
      </c>
    </row>
    <row r="165" spans="1:7" ht="12.75" hidden="1">
      <c r="A165" s="107"/>
      <c r="B165" s="2" t="s">
        <v>202</v>
      </c>
      <c r="C165" s="2"/>
      <c r="D165" s="2"/>
      <c r="E165" s="4" t="s">
        <v>203</v>
      </c>
      <c r="F165" s="368">
        <f aca="true" t="shared" si="10" ref="F165:G167">F166</f>
        <v>0</v>
      </c>
      <c r="G165" s="368">
        <f t="shared" si="10"/>
        <v>0</v>
      </c>
    </row>
    <row r="166" spans="1:7" ht="37.5" customHeight="1" hidden="1">
      <c r="A166" s="107"/>
      <c r="B166" s="5"/>
      <c r="C166" s="154" t="s">
        <v>20</v>
      </c>
      <c r="D166" s="115"/>
      <c r="E166" s="163" t="s">
        <v>472</v>
      </c>
      <c r="F166" s="371">
        <f t="shared" si="10"/>
        <v>0</v>
      </c>
      <c r="G166" s="371">
        <f t="shared" si="10"/>
        <v>0</v>
      </c>
    </row>
    <row r="167" spans="1:7" ht="25.5" hidden="1">
      <c r="A167" s="107"/>
      <c r="B167" s="5"/>
      <c r="C167" s="154" t="s">
        <v>21</v>
      </c>
      <c r="D167" s="115"/>
      <c r="E167" s="165" t="s">
        <v>25</v>
      </c>
      <c r="F167" s="371">
        <f t="shared" si="10"/>
        <v>0</v>
      </c>
      <c r="G167" s="371">
        <f t="shared" si="10"/>
        <v>0</v>
      </c>
    </row>
    <row r="168" spans="1:7" ht="25.5" hidden="1">
      <c r="A168" s="107"/>
      <c r="B168" s="5"/>
      <c r="C168" s="154" t="s">
        <v>26</v>
      </c>
      <c r="D168" s="115"/>
      <c r="E168" s="155" t="s">
        <v>29</v>
      </c>
      <c r="F168" s="371">
        <f>F169+F171</f>
        <v>0</v>
      </c>
      <c r="G168" s="371">
        <f>G169+G171+G173</f>
        <v>0</v>
      </c>
    </row>
    <row r="169" spans="1:7" ht="51" hidden="1">
      <c r="A169" s="107"/>
      <c r="B169" s="5"/>
      <c r="C169" s="154" t="s">
        <v>27</v>
      </c>
      <c r="D169" s="115"/>
      <c r="E169" s="166" t="s">
        <v>28</v>
      </c>
      <c r="F169" s="368">
        <f>F170</f>
        <v>0</v>
      </c>
      <c r="G169" s="368">
        <f>G170</f>
        <v>0</v>
      </c>
    </row>
    <row r="170" spans="1:7" ht="25.5" hidden="1">
      <c r="A170" s="131"/>
      <c r="B170" s="5"/>
      <c r="C170" s="115"/>
      <c r="D170" s="115" t="s">
        <v>157</v>
      </c>
      <c r="E170" s="138" t="s">
        <v>366</v>
      </c>
      <c r="F170" s="368">
        <f>'[3]3'!D39</f>
        <v>0</v>
      </c>
      <c r="G170" s="368">
        <v>0</v>
      </c>
    </row>
    <row r="171" spans="1:7" ht="38.25" hidden="1">
      <c r="A171" s="131"/>
      <c r="B171" s="5"/>
      <c r="C171" s="154" t="s">
        <v>30</v>
      </c>
      <c r="D171" s="115"/>
      <c r="E171" s="160" t="s">
        <v>315</v>
      </c>
      <c r="F171" s="368">
        <f>F172</f>
        <v>0</v>
      </c>
      <c r="G171" s="368">
        <f>G172</f>
        <v>0</v>
      </c>
    </row>
    <row r="172" spans="1:7" ht="25.5" hidden="1">
      <c r="A172" s="131"/>
      <c r="B172" s="5"/>
      <c r="C172" s="115"/>
      <c r="D172" s="115" t="s">
        <v>157</v>
      </c>
      <c r="E172" s="138" t="s">
        <v>366</v>
      </c>
      <c r="F172" s="368">
        <f>'[3]3'!D41</f>
        <v>0</v>
      </c>
      <c r="G172" s="368">
        <f>'[3]3'!E41</f>
        <v>0</v>
      </c>
    </row>
    <row r="173" spans="1:7" ht="42" customHeight="1" hidden="1">
      <c r="A173" s="131"/>
      <c r="B173" s="5"/>
      <c r="C173" s="115" t="s">
        <v>669</v>
      </c>
      <c r="D173" s="115"/>
      <c r="E173" s="138" t="s">
        <v>658</v>
      </c>
      <c r="F173" s="368">
        <v>0</v>
      </c>
      <c r="G173" s="368">
        <f>G174</f>
        <v>0</v>
      </c>
    </row>
    <row r="174" spans="1:7" ht="14.25" hidden="1">
      <c r="A174" s="131"/>
      <c r="B174" s="5"/>
      <c r="C174" s="115"/>
      <c r="D174" s="115" t="s">
        <v>199</v>
      </c>
      <c r="E174" s="138" t="s">
        <v>198</v>
      </c>
      <c r="F174" s="368">
        <v>0</v>
      </c>
      <c r="G174" s="368">
        <v>0</v>
      </c>
    </row>
    <row r="175" spans="1:7" ht="25.5" hidden="1">
      <c r="A175" s="131"/>
      <c r="B175" s="5"/>
      <c r="C175" s="115" t="s">
        <v>668</v>
      </c>
      <c r="D175" s="115"/>
      <c r="E175" s="138" t="s">
        <v>68</v>
      </c>
      <c r="F175" s="368"/>
      <c r="G175" s="368"/>
    </row>
    <row r="176" spans="1:7" ht="14.25" hidden="1">
      <c r="A176" s="131"/>
      <c r="B176" s="5"/>
      <c r="C176" s="115"/>
      <c r="D176" s="115"/>
      <c r="E176" s="138"/>
      <c r="F176" s="368"/>
      <c r="G176" s="368"/>
    </row>
    <row r="177" spans="1:7" ht="14.25" hidden="1">
      <c r="A177" s="131"/>
      <c r="B177" s="5"/>
      <c r="C177" s="115"/>
      <c r="D177" s="115"/>
      <c r="E177" s="138"/>
      <c r="F177" s="368"/>
      <c r="G177" s="368"/>
    </row>
    <row r="178" spans="1:7" ht="12.75" hidden="1">
      <c r="A178" s="107"/>
      <c r="B178" s="2" t="s">
        <v>133</v>
      </c>
      <c r="C178" s="2"/>
      <c r="D178" s="2"/>
      <c r="E178" s="4" t="s">
        <v>134</v>
      </c>
      <c r="F178" s="368">
        <f aca="true" t="shared" si="11" ref="F178:G180">F179</f>
        <v>0</v>
      </c>
      <c r="G178" s="368">
        <f t="shared" si="11"/>
        <v>0</v>
      </c>
    </row>
    <row r="179" spans="1:7" ht="25.5" hidden="1">
      <c r="A179" s="107"/>
      <c r="B179" s="2"/>
      <c r="C179" s="115" t="s">
        <v>361</v>
      </c>
      <c r="D179" s="115"/>
      <c r="E179" s="138" t="s">
        <v>483</v>
      </c>
      <c r="F179" s="368">
        <f t="shared" si="11"/>
        <v>0</v>
      </c>
      <c r="G179" s="368">
        <f t="shared" si="11"/>
        <v>0</v>
      </c>
    </row>
    <row r="180" spans="1:7" ht="12.75" hidden="1">
      <c r="A180" s="107"/>
      <c r="B180" s="2"/>
      <c r="C180" s="115" t="s">
        <v>368</v>
      </c>
      <c r="D180" s="115"/>
      <c r="E180" s="138" t="s">
        <v>312</v>
      </c>
      <c r="F180" s="368">
        <f t="shared" si="11"/>
        <v>0</v>
      </c>
      <c r="G180" s="368">
        <f t="shared" si="11"/>
        <v>0</v>
      </c>
    </row>
    <row r="181" spans="1:7" ht="12.75" hidden="1">
      <c r="A181" s="107"/>
      <c r="B181" s="2"/>
      <c r="C181" s="115" t="s">
        <v>369</v>
      </c>
      <c r="D181" s="115"/>
      <c r="E181" s="138" t="s">
        <v>370</v>
      </c>
      <c r="F181" s="368">
        <f>F182+F184+F188+F190+F186+F192</f>
        <v>0</v>
      </c>
      <c r="G181" s="368">
        <f>G182+G184+G188+G190+G186+G192</f>
        <v>0</v>
      </c>
    </row>
    <row r="182" spans="1:7" ht="12.75" hidden="1">
      <c r="A182" s="107"/>
      <c r="B182" s="2"/>
      <c r="C182" s="115" t="s">
        <v>371</v>
      </c>
      <c r="D182" s="115"/>
      <c r="E182" s="138" t="s">
        <v>405</v>
      </c>
      <c r="F182" s="368">
        <f>F183</f>
        <v>0</v>
      </c>
      <c r="G182" s="368">
        <f>G183</f>
        <v>0</v>
      </c>
    </row>
    <row r="183" spans="1:7" ht="25.5" hidden="1">
      <c r="A183" s="107"/>
      <c r="B183" s="2"/>
      <c r="C183" s="115"/>
      <c r="D183" s="115" t="s">
        <v>157</v>
      </c>
      <c r="E183" s="138" t="s">
        <v>366</v>
      </c>
      <c r="F183" s="368">
        <f>'[3]3'!D60</f>
        <v>0</v>
      </c>
      <c r="G183" s="368">
        <v>0</v>
      </c>
    </row>
    <row r="184" spans="1:7" ht="12.75" hidden="1">
      <c r="A184" s="107"/>
      <c r="B184" s="2"/>
      <c r="C184" s="115" t="s">
        <v>372</v>
      </c>
      <c r="D184" s="115"/>
      <c r="E184" s="436" t="s">
        <v>135</v>
      </c>
      <c r="F184" s="368">
        <f>F185</f>
        <v>0</v>
      </c>
      <c r="G184" s="368">
        <f>G185</f>
        <v>0</v>
      </c>
    </row>
    <row r="185" spans="1:7" ht="29.25" customHeight="1" hidden="1">
      <c r="A185" s="107"/>
      <c r="B185" s="2"/>
      <c r="C185" s="115"/>
      <c r="D185" s="115" t="s">
        <v>157</v>
      </c>
      <c r="E185" s="138" t="s">
        <v>366</v>
      </c>
      <c r="F185" s="368">
        <f>'[3]3'!D62</f>
        <v>0</v>
      </c>
      <c r="G185" s="368">
        <f>'[3]3'!E62</f>
        <v>0</v>
      </c>
    </row>
    <row r="186" spans="1:7" ht="12.75" hidden="1">
      <c r="A186" s="107"/>
      <c r="B186" s="2"/>
      <c r="C186" s="115" t="s">
        <v>373</v>
      </c>
      <c r="D186" s="115"/>
      <c r="E186" s="436" t="s">
        <v>188</v>
      </c>
      <c r="F186" s="368">
        <f>F187</f>
        <v>0</v>
      </c>
      <c r="G186" s="368">
        <f>G187</f>
        <v>0</v>
      </c>
    </row>
    <row r="187" spans="1:7" ht="25.5" hidden="1">
      <c r="A187" s="107"/>
      <c r="B187" s="2"/>
      <c r="C187" s="115"/>
      <c r="D187" s="115" t="s">
        <v>157</v>
      </c>
      <c r="E187" s="138" t="s">
        <v>366</v>
      </c>
      <c r="F187" s="368">
        <f>'[3]3'!D64</f>
        <v>0</v>
      </c>
      <c r="G187" s="368">
        <f>'[3]3'!E64</f>
        <v>0</v>
      </c>
    </row>
    <row r="188" spans="1:7" ht="12.75" hidden="1">
      <c r="A188" s="107"/>
      <c r="B188" s="2"/>
      <c r="C188" s="115" t="s">
        <v>374</v>
      </c>
      <c r="D188" s="115"/>
      <c r="E188" s="436" t="s">
        <v>375</v>
      </c>
      <c r="F188" s="368">
        <f>F189</f>
        <v>0</v>
      </c>
      <c r="G188" s="368">
        <f>G189</f>
        <v>0</v>
      </c>
    </row>
    <row r="189" spans="1:7" ht="25.5" hidden="1">
      <c r="A189" s="107"/>
      <c r="B189" s="2"/>
      <c r="C189" s="115"/>
      <c r="D189" s="115" t="s">
        <v>157</v>
      </c>
      <c r="E189" s="138" t="s">
        <v>366</v>
      </c>
      <c r="F189" s="368"/>
      <c r="G189" s="368"/>
    </row>
    <row r="190" spans="1:7" ht="12.75" hidden="1">
      <c r="A190" s="107"/>
      <c r="B190" s="2"/>
      <c r="C190" s="115" t="s">
        <v>376</v>
      </c>
      <c r="D190" s="115"/>
      <c r="E190" s="436" t="s">
        <v>189</v>
      </c>
      <c r="F190" s="368">
        <f>F191</f>
        <v>0</v>
      </c>
      <c r="G190" s="368">
        <f>G191</f>
        <v>0</v>
      </c>
    </row>
    <row r="191" spans="1:7" ht="25.5" hidden="1">
      <c r="A191" s="107"/>
      <c r="B191" s="2"/>
      <c r="C191" s="115"/>
      <c r="D191" s="115" t="s">
        <v>157</v>
      </c>
      <c r="E191" s="138" t="s">
        <v>366</v>
      </c>
      <c r="F191" s="368">
        <f>'[3]3'!D66</f>
        <v>0</v>
      </c>
      <c r="G191" s="368">
        <f>'[3]3'!E66</f>
        <v>0</v>
      </c>
    </row>
    <row r="192" spans="1:7" ht="25.5" hidden="1">
      <c r="A192" s="107"/>
      <c r="B192" s="2"/>
      <c r="C192" s="115" t="s">
        <v>179</v>
      </c>
      <c r="D192" s="115"/>
      <c r="E192" s="155" t="s">
        <v>178</v>
      </c>
      <c r="F192" s="368">
        <f>F193</f>
        <v>0</v>
      </c>
      <c r="G192" s="368">
        <f>G193</f>
        <v>0</v>
      </c>
    </row>
    <row r="193" spans="1:7" ht="25.5" hidden="1">
      <c r="A193" s="107"/>
      <c r="B193" s="2"/>
      <c r="C193" s="115"/>
      <c r="D193" s="115" t="s">
        <v>157</v>
      </c>
      <c r="E193" s="138" t="s">
        <v>366</v>
      </c>
      <c r="F193" s="368">
        <f>'[3]3'!D68</f>
        <v>0</v>
      </c>
      <c r="G193" s="368">
        <f>'[3]3'!E68</f>
        <v>0</v>
      </c>
    </row>
    <row r="194" spans="1:7" ht="25.5" hidden="1">
      <c r="A194" s="107"/>
      <c r="B194" s="244" t="s">
        <v>497</v>
      </c>
      <c r="C194" s="296"/>
      <c r="D194" s="244"/>
      <c r="E194" s="270" t="s">
        <v>498</v>
      </c>
      <c r="F194" s="368">
        <f aca="true" t="shared" si="12" ref="F194:G196">F195</f>
        <v>0</v>
      </c>
      <c r="G194" s="368">
        <f t="shared" si="12"/>
        <v>0</v>
      </c>
    </row>
    <row r="195" spans="1:7" ht="25.5" hidden="1">
      <c r="A195" s="107"/>
      <c r="B195" s="2"/>
      <c r="C195" s="247" t="s">
        <v>67</v>
      </c>
      <c r="D195" s="247"/>
      <c r="E195" s="275" t="s">
        <v>68</v>
      </c>
      <c r="F195" s="368">
        <f t="shared" si="12"/>
        <v>0</v>
      </c>
      <c r="G195" s="368">
        <f t="shared" si="12"/>
        <v>0</v>
      </c>
    </row>
    <row r="196" spans="1:7" ht="38.25" hidden="1">
      <c r="A196" s="107"/>
      <c r="B196" s="2"/>
      <c r="C196" s="243" t="s">
        <v>23</v>
      </c>
      <c r="D196" s="244"/>
      <c r="E196" s="245" t="s">
        <v>24</v>
      </c>
      <c r="F196" s="368">
        <f t="shared" si="12"/>
        <v>0</v>
      </c>
      <c r="G196" s="368">
        <f t="shared" si="12"/>
        <v>0</v>
      </c>
    </row>
    <row r="197" spans="1:7" ht="12.75" hidden="1">
      <c r="A197" s="107"/>
      <c r="B197" s="2"/>
      <c r="C197" s="244"/>
      <c r="D197" s="244" t="s">
        <v>199</v>
      </c>
      <c r="E197" s="245" t="s">
        <v>198</v>
      </c>
      <c r="F197" s="368">
        <f>'[3]3'!D124</f>
        <v>0</v>
      </c>
      <c r="G197" s="368">
        <f>'[3]3'!E124</f>
        <v>0</v>
      </c>
    </row>
    <row r="198" spans="1:7" ht="12.75" hidden="1">
      <c r="A198" s="107"/>
      <c r="B198" s="13" t="s">
        <v>163</v>
      </c>
      <c r="C198" s="13"/>
      <c r="D198" s="13"/>
      <c r="E198" s="91" t="s">
        <v>276</v>
      </c>
      <c r="F198" s="367">
        <f>F199</f>
        <v>0</v>
      </c>
      <c r="G198" s="367">
        <f>G199</f>
        <v>0</v>
      </c>
    </row>
    <row r="199" spans="1:7" ht="12.75" hidden="1">
      <c r="A199" s="107"/>
      <c r="B199" s="2" t="s">
        <v>164</v>
      </c>
      <c r="C199" s="2"/>
      <c r="D199" s="2"/>
      <c r="E199" s="4" t="s">
        <v>165</v>
      </c>
      <c r="F199" s="368">
        <f>F200</f>
        <v>0</v>
      </c>
      <c r="G199" s="368">
        <f>G200</f>
        <v>0</v>
      </c>
    </row>
    <row r="200" spans="1:7" ht="25.5" hidden="1">
      <c r="A200" s="107"/>
      <c r="B200" s="2"/>
      <c r="C200" s="2" t="s">
        <v>350</v>
      </c>
      <c r="D200" s="2"/>
      <c r="E200" s="4" t="s">
        <v>471</v>
      </c>
      <c r="F200" s="368">
        <f>F201+F204</f>
        <v>0</v>
      </c>
      <c r="G200" s="368">
        <f>G201+G204</f>
        <v>0</v>
      </c>
    </row>
    <row r="201" spans="1:7" ht="38.25" hidden="1">
      <c r="A201" s="107"/>
      <c r="B201" s="2"/>
      <c r="C201" s="154" t="s">
        <v>410</v>
      </c>
      <c r="D201" s="13"/>
      <c r="E201" s="170" t="s">
        <v>411</v>
      </c>
      <c r="F201" s="368">
        <f>F202</f>
        <v>0</v>
      </c>
      <c r="G201" s="368">
        <f>G202</f>
        <v>0</v>
      </c>
    </row>
    <row r="202" spans="1:7" ht="25.5" hidden="1">
      <c r="A202" s="107"/>
      <c r="B202" s="2"/>
      <c r="C202" s="154" t="s">
        <v>412</v>
      </c>
      <c r="D202" s="13"/>
      <c r="E202" s="155" t="s">
        <v>345</v>
      </c>
      <c r="F202" s="368">
        <f>F203</f>
        <v>0</v>
      </c>
      <c r="G202" s="368">
        <f>G203</f>
        <v>0</v>
      </c>
    </row>
    <row r="203" spans="1:7" ht="25.5" hidden="1">
      <c r="A203" s="107"/>
      <c r="B203" s="2"/>
      <c r="C203" s="154"/>
      <c r="D203" s="2" t="s">
        <v>132</v>
      </c>
      <c r="E203" s="4" t="s">
        <v>131</v>
      </c>
      <c r="F203" s="368">
        <f>'[3]3'!D19</f>
        <v>0</v>
      </c>
      <c r="G203" s="368">
        <f>'[3]3'!E19</f>
        <v>0</v>
      </c>
    </row>
    <row r="204" spans="1:7" ht="25.5" hidden="1">
      <c r="A204" s="107"/>
      <c r="B204" s="2"/>
      <c r="C204" s="2" t="s">
        <v>351</v>
      </c>
      <c r="D204" s="2"/>
      <c r="E204" s="4" t="s">
        <v>352</v>
      </c>
      <c r="F204" s="368">
        <f>F205</f>
        <v>0</v>
      </c>
      <c r="G204" s="368">
        <f>G205</f>
        <v>0</v>
      </c>
    </row>
    <row r="205" spans="1:7" ht="27.75" customHeight="1" hidden="1">
      <c r="A205" s="107"/>
      <c r="B205" s="2"/>
      <c r="C205" s="2" t="s">
        <v>353</v>
      </c>
      <c r="D205" s="2"/>
      <c r="E205" s="138" t="s">
        <v>345</v>
      </c>
      <c r="F205" s="368">
        <f>F206</f>
        <v>0</v>
      </c>
      <c r="G205" s="368">
        <f>G206</f>
        <v>0</v>
      </c>
    </row>
    <row r="206" spans="1:7" ht="26.25" customHeight="1" hidden="1">
      <c r="A206" s="107"/>
      <c r="B206" s="2"/>
      <c r="C206" s="2"/>
      <c r="D206" s="2" t="s">
        <v>132</v>
      </c>
      <c r="E206" s="106" t="s">
        <v>131</v>
      </c>
      <c r="F206" s="368">
        <f>'[3]3'!D22</f>
        <v>0</v>
      </c>
      <c r="G206" s="368">
        <f>'[3]3'!E22</f>
        <v>0</v>
      </c>
    </row>
    <row r="207" spans="1:7" ht="34.5" customHeight="1" hidden="1">
      <c r="A207" s="107"/>
      <c r="B207" s="2"/>
      <c r="C207" s="2" t="s">
        <v>354</v>
      </c>
      <c r="D207" s="2"/>
      <c r="E207" s="4" t="s">
        <v>355</v>
      </c>
      <c r="F207" s="368">
        <f>F208+F210</f>
        <v>0</v>
      </c>
      <c r="G207" s="368">
        <f>G208+G210</f>
        <v>0</v>
      </c>
    </row>
    <row r="208" spans="1:7" ht="25.5" hidden="1">
      <c r="A208" s="107"/>
      <c r="B208" s="2"/>
      <c r="C208" s="2" t="s">
        <v>356</v>
      </c>
      <c r="D208" s="2"/>
      <c r="E208" s="138" t="s">
        <v>345</v>
      </c>
      <c r="F208" s="368">
        <f>F209</f>
        <v>0</v>
      </c>
      <c r="G208" s="368">
        <f>G209</f>
        <v>0</v>
      </c>
    </row>
    <row r="209" spans="1:7" ht="25.5" hidden="1">
      <c r="A209" s="107"/>
      <c r="B209" s="2"/>
      <c r="C209" s="2"/>
      <c r="D209" s="2" t="s">
        <v>132</v>
      </c>
      <c r="E209" s="106" t="s">
        <v>131</v>
      </c>
      <c r="F209" s="368"/>
      <c r="G209" s="368"/>
    </row>
    <row r="210" spans="1:7" ht="18.75" customHeight="1" hidden="1">
      <c r="A210" s="107"/>
      <c r="B210" s="2"/>
      <c r="C210" s="2" t="s">
        <v>357</v>
      </c>
      <c r="D210" s="2"/>
      <c r="E210" s="4" t="s">
        <v>349</v>
      </c>
      <c r="F210" s="368">
        <f>F211</f>
        <v>0</v>
      </c>
      <c r="G210" s="368">
        <f>G211</f>
        <v>0</v>
      </c>
    </row>
    <row r="211" spans="1:7" ht="25.5" hidden="1">
      <c r="A211" s="107"/>
      <c r="B211" s="2"/>
      <c r="C211" s="2"/>
      <c r="D211" s="2" t="s">
        <v>132</v>
      </c>
      <c r="E211" s="106" t="s">
        <v>131</v>
      </c>
      <c r="F211" s="368"/>
      <c r="G211" s="368"/>
    </row>
    <row r="212" spans="1:7" ht="12.75" hidden="1">
      <c r="A212" s="107"/>
      <c r="B212" s="116" t="s">
        <v>420</v>
      </c>
      <c r="C212" s="221"/>
      <c r="D212" s="116"/>
      <c r="E212" s="139" t="s">
        <v>421</v>
      </c>
      <c r="F212" s="367">
        <f aca="true" t="shared" si="13" ref="F212:G215">F213</f>
        <v>0</v>
      </c>
      <c r="G212" s="367">
        <f t="shared" si="13"/>
        <v>0</v>
      </c>
    </row>
    <row r="213" spans="1:7" ht="12.75" hidden="1">
      <c r="A213" s="107"/>
      <c r="B213" s="2" t="s">
        <v>422</v>
      </c>
      <c r="C213" s="154"/>
      <c r="D213" s="2"/>
      <c r="E213" s="3" t="s">
        <v>423</v>
      </c>
      <c r="F213" s="368">
        <f t="shared" si="13"/>
        <v>0</v>
      </c>
      <c r="G213" s="368">
        <f t="shared" si="13"/>
        <v>0</v>
      </c>
    </row>
    <row r="214" spans="1:7" ht="25.5" hidden="1">
      <c r="A214" s="107"/>
      <c r="B214" s="2"/>
      <c r="C214" s="115" t="s">
        <v>74</v>
      </c>
      <c r="D214" s="2"/>
      <c r="E214" s="138" t="s">
        <v>84</v>
      </c>
      <c r="F214" s="368">
        <f t="shared" si="13"/>
        <v>0</v>
      </c>
      <c r="G214" s="368">
        <f t="shared" si="13"/>
        <v>0</v>
      </c>
    </row>
    <row r="215" spans="1:7" ht="38.25" customHeight="1" hidden="1">
      <c r="A215" s="107"/>
      <c r="B215" s="2"/>
      <c r="C215" s="296" t="s">
        <v>435</v>
      </c>
      <c r="D215" s="115"/>
      <c r="E215" s="138" t="s">
        <v>418</v>
      </c>
      <c r="F215" s="368">
        <f t="shared" si="13"/>
        <v>0</v>
      </c>
      <c r="G215" s="368">
        <f t="shared" si="13"/>
        <v>0</v>
      </c>
    </row>
    <row r="216" spans="1:7" ht="25.5" hidden="1">
      <c r="A216" s="107"/>
      <c r="B216" s="2"/>
      <c r="C216" s="296"/>
      <c r="D216" s="115" t="s">
        <v>157</v>
      </c>
      <c r="E216" s="138" t="s">
        <v>366</v>
      </c>
      <c r="F216" s="368"/>
      <c r="G216" s="368"/>
    </row>
    <row r="217" spans="1:7" ht="12.75" hidden="1">
      <c r="A217" s="107"/>
      <c r="B217" s="13" t="s">
        <v>160</v>
      </c>
      <c r="C217" s="13"/>
      <c r="D217" s="13"/>
      <c r="E217" s="91" t="s">
        <v>161</v>
      </c>
      <c r="F217" s="367">
        <f>F218+F222</f>
        <v>0</v>
      </c>
      <c r="G217" s="367">
        <f>G218+G222</f>
        <v>0</v>
      </c>
    </row>
    <row r="218" spans="1:7" ht="12.75" hidden="1">
      <c r="A218" s="107"/>
      <c r="B218" s="2" t="s">
        <v>307</v>
      </c>
      <c r="C218" s="2"/>
      <c r="D218" s="13"/>
      <c r="E218" s="4" t="s">
        <v>314</v>
      </c>
      <c r="F218" s="368">
        <f aca="true" t="shared" si="14" ref="F218:G220">F219</f>
        <v>0</v>
      </c>
      <c r="G218" s="368">
        <f t="shared" si="14"/>
        <v>0</v>
      </c>
    </row>
    <row r="219" spans="1:7" ht="25.5" hidden="1">
      <c r="A219" s="107"/>
      <c r="B219" s="2"/>
      <c r="C219" s="115" t="s">
        <v>74</v>
      </c>
      <c r="D219" s="2"/>
      <c r="E219" s="138" t="s">
        <v>84</v>
      </c>
      <c r="F219" s="368">
        <f t="shared" si="14"/>
        <v>0</v>
      </c>
      <c r="G219" s="368">
        <f t="shared" si="14"/>
        <v>0</v>
      </c>
    </row>
    <row r="220" spans="1:7" ht="38.25" hidden="1">
      <c r="A220" s="108"/>
      <c r="B220" s="13"/>
      <c r="C220" s="115" t="s">
        <v>85</v>
      </c>
      <c r="D220" s="107"/>
      <c r="E220" s="138" t="s">
        <v>86</v>
      </c>
      <c r="F220" s="368">
        <f t="shared" si="14"/>
        <v>0</v>
      </c>
      <c r="G220" s="368">
        <f t="shared" si="14"/>
        <v>0</v>
      </c>
    </row>
    <row r="221" spans="1:7" ht="13.5" customHeight="1" hidden="1">
      <c r="A221" s="107"/>
      <c r="B221" s="13"/>
      <c r="C221" s="116"/>
      <c r="D221" s="115" t="s">
        <v>308</v>
      </c>
      <c r="E221" s="138" t="s">
        <v>309</v>
      </c>
      <c r="F221" s="368">
        <f>'[3]3'!D159</f>
        <v>0</v>
      </c>
      <c r="G221" s="368">
        <f>'[3]3'!E159</f>
        <v>0</v>
      </c>
    </row>
    <row r="222" spans="1:7" ht="12.75" hidden="1">
      <c r="A222" s="107"/>
      <c r="B222" s="2" t="s">
        <v>162</v>
      </c>
      <c r="C222" s="2"/>
      <c r="D222" s="2"/>
      <c r="E222" s="4" t="s">
        <v>173</v>
      </c>
      <c r="F222" s="368">
        <f>F223+F227</f>
        <v>0</v>
      </c>
      <c r="G222" s="368">
        <f>G223+G227</f>
        <v>0</v>
      </c>
    </row>
    <row r="223" spans="1:7" ht="25.5" hidden="1">
      <c r="A223" s="107"/>
      <c r="B223" s="2"/>
      <c r="C223" s="2" t="s">
        <v>350</v>
      </c>
      <c r="D223" s="2"/>
      <c r="E223" s="4" t="s">
        <v>310</v>
      </c>
      <c r="F223" s="368">
        <f aca="true" t="shared" si="15" ref="F223:G225">F224</f>
        <v>0</v>
      </c>
      <c r="G223" s="368">
        <f t="shared" si="15"/>
        <v>0</v>
      </c>
    </row>
    <row r="224" spans="1:7" ht="25.5" hidden="1">
      <c r="A224" s="107"/>
      <c r="B224" s="2"/>
      <c r="C224" s="115" t="s">
        <v>358</v>
      </c>
      <c r="D224" s="115"/>
      <c r="E224" s="138" t="s">
        <v>359</v>
      </c>
      <c r="F224" s="368">
        <f t="shared" si="15"/>
        <v>0</v>
      </c>
      <c r="G224" s="368">
        <f t="shared" si="15"/>
        <v>0</v>
      </c>
    </row>
    <row r="225" spans="1:7" ht="75" customHeight="1" hidden="1">
      <c r="A225" s="107"/>
      <c r="B225" s="2"/>
      <c r="C225" s="16" t="s">
        <v>432</v>
      </c>
      <c r="D225" s="115"/>
      <c r="E225" s="138" t="s">
        <v>360</v>
      </c>
      <c r="F225" s="368">
        <f t="shared" si="15"/>
        <v>0</v>
      </c>
      <c r="G225" s="368">
        <f t="shared" si="15"/>
        <v>0</v>
      </c>
    </row>
    <row r="226" spans="1:7" ht="25.5" customHeight="1" hidden="1">
      <c r="A226" s="107"/>
      <c r="B226" s="2"/>
      <c r="C226" s="115"/>
      <c r="D226" s="115" t="s">
        <v>132</v>
      </c>
      <c r="E226" s="106" t="s">
        <v>131</v>
      </c>
      <c r="F226" s="368">
        <f>'[3]3'!D25</f>
        <v>0</v>
      </c>
      <c r="G226" s="368">
        <f>'[3]3'!E25</f>
        <v>0</v>
      </c>
    </row>
    <row r="227" spans="1:7" ht="25.5" customHeight="1" hidden="1">
      <c r="A227" s="107"/>
      <c r="B227" s="2"/>
      <c r="C227" s="154" t="s">
        <v>14</v>
      </c>
      <c r="D227" s="115"/>
      <c r="E227" s="163" t="s">
        <v>17</v>
      </c>
      <c r="F227" s="368">
        <f aca="true" t="shared" si="16" ref="F227:G229">F228</f>
        <v>0</v>
      </c>
      <c r="G227" s="368">
        <f t="shared" si="16"/>
        <v>0</v>
      </c>
    </row>
    <row r="228" spans="1:7" ht="25.5" customHeight="1" hidden="1">
      <c r="A228" s="107"/>
      <c r="B228" s="2"/>
      <c r="C228" s="154" t="s">
        <v>15</v>
      </c>
      <c r="D228" s="115"/>
      <c r="E228" s="138" t="s">
        <v>18</v>
      </c>
      <c r="F228" s="368">
        <f t="shared" si="16"/>
        <v>0</v>
      </c>
      <c r="G228" s="368">
        <f t="shared" si="16"/>
        <v>0</v>
      </c>
    </row>
    <row r="229" spans="1:7" ht="25.5" customHeight="1" hidden="1">
      <c r="A229" s="107"/>
      <c r="B229" s="2"/>
      <c r="C229" s="162" t="s">
        <v>16</v>
      </c>
      <c r="D229" s="115"/>
      <c r="E229" s="163" t="s">
        <v>19</v>
      </c>
      <c r="F229" s="368">
        <f t="shared" si="16"/>
        <v>0</v>
      </c>
      <c r="G229" s="368">
        <f t="shared" si="16"/>
        <v>0</v>
      </c>
    </row>
    <row r="230" spans="1:7" ht="14.25" customHeight="1" hidden="1">
      <c r="A230" s="107"/>
      <c r="B230" s="2"/>
      <c r="C230" s="115"/>
      <c r="D230" s="2" t="s">
        <v>199</v>
      </c>
      <c r="E230" s="3" t="s">
        <v>198</v>
      </c>
      <c r="F230" s="368">
        <f>'[3]3'!D72</f>
        <v>0</v>
      </c>
      <c r="G230" s="368">
        <f>'[3]3'!E72</f>
        <v>0</v>
      </c>
    </row>
    <row r="231" spans="1:7" ht="12.75" hidden="1">
      <c r="A231" s="107"/>
      <c r="B231" s="13" t="s">
        <v>168</v>
      </c>
      <c r="C231" s="13"/>
      <c r="D231" s="13"/>
      <c r="E231" s="37" t="s">
        <v>166</v>
      </c>
      <c r="F231" s="367">
        <f>F232</f>
        <v>0</v>
      </c>
      <c r="G231" s="367">
        <f>G232</f>
        <v>0</v>
      </c>
    </row>
    <row r="232" spans="1:7" ht="12.75" hidden="1">
      <c r="A232" s="107"/>
      <c r="B232" s="2" t="s">
        <v>169</v>
      </c>
      <c r="C232" s="2"/>
      <c r="D232" s="2"/>
      <c r="E232" s="3" t="s">
        <v>207</v>
      </c>
      <c r="F232" s="368">
        <f>F233+F240</f>
        <v>0</v>
      </c>
      <c r="G232" s="368">
        <f>G233+G240</f>
        <v>0</v>
      </c>
    </row>
    <row r="233" spans="1:7" ht="27.75" customHeight="1" hidden="1">
      <c r="A233" s="107"/>
      <c r="B233" s="2"/>
      <c r="C233" s="2" t="s">
        <v>341</v>
      </c>
      <c r="D233" s="2"/>
      <c r="E233" s="4" t="s">
        <v>470</v>
      </c>
      <c r="F233" s="368">
        <f>F234+F237</f>
        <v>0</v>
      </c>
      <c r="G233" s="368">
        <f>G234+G237</f>
        <v>0</v>
      </c>
    </row>
    <row r="234" spans="1:7" ht="38.25" hidden="1">
      <c r="A234" s="107"/>
      <c r="B234" s="2"/>
      <c r="C234" s="2" t="s">
        <v>342</v>
      </c>
      <c r="D234" s="2"/>
      <c r="E234" s="4" t="s">
        <v>343</v>
      </c>
      <c r="F234" s="368">
        <f>F235</f>
        <v>0</v>
      </c>
      <c r="G234" s="368">
        <f>G235</f>
        <v>0</v>
      </c>
    </row>
    <row r="235" spans="1:7" ht="26.25" customHeight="1" hidden="1">
      <c r="A235" s="107"/>
      <c r="B235" s="2"/>
      <c r="C235" s="2" t="s">
        <v>344</v>
      </c>
      <c r="D235" s="2"/>
      <c r="E235" s="4" t="s">
        <v>345</v>
      </c>
      <c r="F235" s="368">
        <f>F236</f>
        <v>0</v>
      </c>
      <c r="G235" s="368">
        <f>G236</f>
        <v>0</v>
      </c>
    </row>
    <row r="236" spans="1:7" ht="26.25" customHeight="1" hidden="1">
      <c r="A236" s="107"/>
      <c r="B236" s="2"/>
      <c r="C236" s="2"/>
      <c r="D236" s="2" t="s">
        <v>132</v>
      </c>
      <c r="E236" s="4" t="s">
        <v>131</v>
      </c>
      <c r="F236" s="368">
        <f>'[3]3'!D12</f>
        <v>0</v>
      </c>
      <c r="G236" s="368">
        <f>'[3]3'!E12</f>
        <v>0</v>
      </c>
    </row>
    <row r="237" spans="1:7" ht="14.25" customHeight="1" hidden="1">
      <c r="A237" s="107"/>
      <c r="B237" s="2"/>
      <c r="C237" s="2" t="s">
        <v>346</v>
      </c>
      <c r="D237" s="2"/>
      <c r="E237" s="4" t="s">
        <v>347</v>
      </c>
      <c r="F237" s="368">
        <f>F238</f>
        <v>0</v>
      </c>
      <c r="G237" s="368">
        <f>G238</f>
        <v>0</v>
      </c>
    </row>
    <row r="238" spans="1:7" ht="12.75" customHeight="1" hidden="1">
      <c r="A238" s="107"/>
      <c r="B238" s="2"/>
      <c r="C238" s="2" t="s">
        <v>348</v>
      </c>
      <c r="D238" s="2"/>
      <c r="E238" s="4" t="s">
        <v>349</v>
      </c>
      <c r="F238" s="368">
        <f>F239</f>
        <v>0</v>
      </c>
      <c r="G238" s="368">
        <f>G239</f>
        <v>0</v>
      </c>
    </row>
    <row r="239" spans="1:7" ht="26.25" customHeight="1" hidden="1">
      <c r="A239" s="107"/>
      <c r="B239" s="2"/>
      <c r="C239" s="2"/>
      <c r="D239" s="2" t="s">
        <v>132</v>
      </c>
      <c r="E239" s="4" t="s">
        <v>131</v>
      </c>
      <c r="F239" s="368">
        <f>'[3]3'!D15</f>
        <v>0</v>
      </c>
      <c r="G239" s="368">
        <f>'[3]3'!E15</f>
        <v>0</v>
      </c>
    </row>
    <row r="240" spans="1:7" ht="30" customHeight="1" hidden="1">
      <c r="A240" s="107"/>
      <c r="B240" s="2"/>
      <c r="C240" s="115" t="s">
        <v>377</v>
      </c>
      <c r="D240" s="115"/>
      <c r="E240" s="138" t="s">
        <v>475</v>
      </c>
      <c r="F240" s="368">
        <f aca="true" t="shared" si="17" ref="F240:G242">F241</f>
        <v>0</v>
      </c>
      <c r="G240" s="368">
        <f t="shared" si="17"/>
        <v>0</v>
      </c>
    </row>
    <row r="241" spans="1:7" ht="24" customHeight="1" hidden="1">
      <c r="A241" s="107"/>
      <c r="B241" s="2"/>
      <c r="C241" s="115" t="s">
        <v>391</v>
      </c>
      <c r="D241" s="115"/>
      <c r="E241" s="138" t="s">
        <v>392</v>
      </c>
      <c r="F241" s="368">
        <f t="shared" si="17"/>
        <v>0</v>
      </c>
      <c r="G241" s="368">
        <f t="shared" si="17"/>
        <v>0</v>
      </c>
    </row>
    <row r="242" spans="1:7" ht="12.75" customHeight="1" hidden="1">
      <c r="A242" s="107"/>
      <c r="B242" s="2"/>
      <c r="C242" s="115" t="s">
        <v>11</v>
      </c>
      <c r="D242" s="115"/>
      <c r="E242" s="138" t="s">
        <v>12</v>
      </c>
      <c r="F242" s="368">
        <f t="shared" si="17"/>
        <v>0</v>
      </c>
      <c r="G242" s="368">
        <f t="shared" si="17"/>
        <v>0</v>
      </c>
    </row>
    <row r="243" spans="1:7" ht="26.25" customHeight="1" hidden="1">
      <c r="A243" s="107"/>
      <c r="B243" s="2"/>
      <c r="C243" s="115"/>
      <c r="D243" s="115" t="s">
        <v>157</v>
      </c>
      <c r="E243" s="138" t="s">
        <v>366</v>
      </c>
      <c r="F243" s="368">
        <f>'[3]3'!D96</f>
        <v>0</v>
      </c>
      <c r="G243" s="368">
        <f>'[3]3'!E96</f>
        <v>0</v>
      </c>
    </row>
    <row r="244" spans="1:7" ht="13.5" customHeight="1" hidden="1">
      <c r="A244" s="172">
        <v>531</v>
      </c>
      <c r="B244" s="13"/>
      <c r="C244" s="13"/>
      <c r="D244" s="13"/>
      <c r="E244" s="173" t="s">
        <v>407</v>
      </c>
      <c r="F244" s="367">
        <f aca="true" t="shared" si="18" ref="F244:G247">F245</f>
        <v>0</v>
      </c>
      <c r="G244" s="367">
        <f t="shared" si="18"/>
        <v>0</v>
      </c>
    </row>
    <row r="245" spans="1:7" ht="16.5" customHeight="1" hidden="1">
      <c r="A245" s="107"/>
      <c r="B245" s="176" t="s">
        <v>190</v>
      </c>
      <c r="C245" s="174"/>
      <c r="D245" s="174"/>
      <c r="E245" s="175" t="s">
        <v>191</v>
      </c>
      <c r="F245" s="368">
        <f t="shared" si="18"/>
        <v>0</v>
      </c>
      <c r="G245" s="368">
        <f t="shared" si="18"/>
        <v>0</v>
      </c>
    </row>
    <row r="246" spans="1:7" ht="39.75" customHeight="1" hidden="1">
      <c r="A246" s="107"/>
      <c r="B246" s="2" t="s">
        <v>403</v>
      </c>
      <c r="C246" s="2"/>
      <c r="D246" s="2"/>
      <c r="E246" s="171" t="s">
        <v>406</v>
      </c>
      <c r="F246" s="368">
        <f t="shared" si="18"/>
        <v>0</v>
      </c>
      <c r="G246" s="368">
        <f t="shared" si="18"/>
        <v>0</v>
      </c>
    </row>
    <row r="247" spans="1:7" ht="24.75" customHeight="1" hidden="1">
      <c r="A247" s="107"/>
      <c r="B247" s="2"/>
      <c r="C247" s="115" t="s">
        <v>74</v>
      </c>
      <c r="D247" s="2"/>
      <c r="E247" s="138" t="s">
        <v>84</v>
      </c>
      <c r="F247" s="368">
        <f t="shared" si="18"/>
        <v>0</v>
      </c>
      <c r="G247" s="368">
        <f t="shared" si="18"/>
        <v>0</v>
      </c>
    </row>
    <row r="248" spans="1:7" ht="27.75" customHeight="1" hidden="1">
      <c r="A248" s="107"/>
      <c r="B248" s="2"/>
      <c r="C248" s="161" t="s">
        <v>13</v>
      </c>
      <c r="D248" s="2"/>
      <c r="E248" s="138" t="s">
        <v>381</v>
      </c>
      <c r="F248" s="368">
        <f>F249+F250</f>
        <v>0</v>
      </c>
      <c r="G248" s="368">
        <f>G249+G250</f>
        <v>0</v>
      </c>
    </row>
    <row r="249" spans="1:7" ht="63" customHeight="1" hidden="1">
      <c r="A249" s="107"/>
      <c r="B249" s="2"/>
      <c r="C249" s="161"/>
      <c r="D249" s="115" t="s">
        <v>156</v>
      </c>
      <c r="E249" s="138" t="s">
        <v>296</v>
      </c>
      <c r="F249" s="368">
        <f>'[3]3'!D156</f>
        <v>0</v>
      </c>
      <c r="G249" s="368">
        <f>'[3]3'!E156</f>
        <v>0</v>
      </c>
    </row>
    <row r="250" spans="1:7" ht="24.75" customHeight="1" hidden="1">
      <c r="A250" s="107"/>
      <c r="B250" s="2"/>
      <c r="C250" s="116"/>
      <c r="D250" s="115" t="s">
        <v>157</v>
      </c>
      <c r="E250" s="138" t="s">
        <v>366</v>
      </c>
      <c r="F250" s="368">
        <f>'[3]3'!D157</f>
        <v>0</v>
      </c>
      <c r="G250" s="368">
        <f>'[3]3'!E157</f>
        <v>0</v>
      </c>
    </row>
    <row r="251" spans="1:7" ht="12.75">
      <c r="A251" s="107"/>
      <c r="B251" s="16"/>
      <c r="C251" s="16"/>
      <c r="D251" s="16"/>
      <c r="E251" s="17" t="s">
        <v>174</v>
      </c>
      <c r="F251" s="367">
        <f>F9+F244</f>
        <v>4.7</v>
      </c>
      <c r="G251" s="367">
        <f>G9+G244</f>
        <v>4.7</v>
      </c>
    </row>
    <row r="252" ht="12.75" hidden="1"/>
    <row r="253" spans="6:7" ht="12.75" hidden="1">
      <c r="F253" s="380">
        <f>F251-'[3]3'!D176</f>
        <v>4.7</v>
      </c>
      <c r="G253" s="374">
        <f>G251-'[3]3'!E176</f>
        <v>4.7</v>
      </c>
    </row>
    <row r="254" spans="6:7" ht="12.75" hidden="1">
      <c r="F254" s="380">
        <f>F251-'[3]3'!D176</f>
        <v>4.7</v>
      </c>
      <c r="G254" s="374">
        <f>G251-'[3]3'!E176</f>
        <v>4.7</v>
      </c>
    </row>
    <row r="255" ht="12.75" hidden="1"/>
    <row r="256" ht="12.75" hidden="1">
      <c r="F256" s="380">
        <f>F251-'[3]3'!D176</f>
        <v>4.7</v>
      </c>
    </row>
    <row r="257" spans="6:7" ht="12.75" hidden="1">
      <c r="F257" s="380">
        <f>F251-'[3]3'!D176</f>
        <v>4.7</v>
      </c>
      <c r="G257" s="374">
        <f>G251-'[3]3'!E176</f>
        <v>4.7</v>
      </c>
    </row>
    <row r="258" ht="12.75" hidden="1"/>
    <row r="259" spans="6:7" ht="12.75" hidden="1">
      <c r="F259" s="380" t="e">
        <f>F251-#REF!</f>
        <v>#REF!</v>
      </c>
      <c r="G259" s="374" t="e">
        <f>G251-#REF!</f>
        <v>#REF!</v>
      </c>
    </row>
    <row r="260" spans="6:7" ht="12.75" hidden="1">
      <c r="F260" s="380">
        <f>F251-'[3]3'!D176</f>
        <v>4.7</v>
      </c>
      <c r="G260" s="374">
        <f>G251-'[3]3'!E176</f>
        <v>4.7</v>
      </c>
    </row>
    <row r="262" spans="6:7" ht="12.75" hidden="1">
      <c r="F262" s="380">
        <f>F251-'[3]3'!D176</f>
        <v>4.7</v>
      </c>
      <c r="G262" s="374">
        <f>G251-'[3]3'!E176</f>
        <v>4.7</v>
      </c>
    </row>
    <row r="263" spans="6:7" ht="12.75" hidden="1">
      <c r="F263" s="380">
        <f>'[3]3'!D176</f>
        <v>0</v>
      </c>
      <c r="G263" s="374">
        <f>'[3]3'!E176</f>
        <v>0</v>
      </c>
    </row>
    <row r="264" ht="12.75" hidden="1"/>
    <row r="265" spans="6:7" ht="12.75" hidden="1">
      <c r="F265" s="380">
        <f>F263-F251</f>
        <v>-4.7</v>
      </c>
      <c r="G265" s="374">
        <f>G263-G251</f>
        <v>-4.7</v>
      </c>
    </row>
    <row r="266" spans="6:7" ht="12.75" hidden="1">
      <c r="F266" s="380">
        <f>'[3]3'!D176</f>
        <v>0</v>
      </c>
      <c r="G266" s="374">
        <f>'[3]3'!E176</f>
        <v>0</v>
      </c>
    </row>
    <row r="267" ht="12.75" hidden="1"/>
    <row r="268" spans="6:7" ht="12.75" hidden="1">
      <c r="F268" s="380">
        <f>F251-F266</f>
        <v>4.7</v>
      </c>
      <c r="G268" s="374">
        <f>G251-G266</f>
        <v>4.7</v>
      </c>
    </row>
    <row r="269" ht="12.75" hidden="1"/>
  </sheetData>
  <sheetProtection/>
  <mergeCells count="4">
    <mergeCell ref="E1:G1"/>
    <mergeCell ref="E2:G2"/>
    <mergeCell ref="E3:G3"/>
    <mergeCell ref="B5:G6"/>
  </mergeCells>
  <hyperlinks>
    <hyperlink ref="E95" r:id="rId1" display="_ftnref4"/>
    <hyperlink ref="E129" r:id="rId2" display="consultantplus://offline/ref=EF284B6EF64E3C15A4B21E4A1E6C55046559B6FB4DAF5006A2E7D43B6FB6E958215531EBD8362431m3A9M"/>
    <hyperlink ref="E131" r:id="rId3" display="consultantplus://offline/ref=EF284B6EF64E3C15A4B21E4A1E6C55046559B6FB4DAF5006A2E7D43B6FB6E958215531EBD8362431m3A9M"/>
  </hyperlinks>
  <printOptions/>
  <pageMargins left="0.3937007874015748" right="0.1968503937007874" top="0.35433070866141736" bottom="0.4330708661417323" header="0.3937007874015748" footer="0.4330708661417323"/>
  <pageSetup fitToHeight="9" horizontalDpi="600" verticalDpi="600" orientation="portrait" paperSize="9" r:id="rId4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9.28125" style="231" customWidth="1"/>
    <col min="4" max="5" width="9.421875" style="231" bestFit="1" customWidth="1"/>
  </cols>
  <sheetData>
    <row r="1" spans="2:5" ht="12.75">
      <c r="B1" s="469" t="s">
        <v>660</v>
      </c>
      <c r="C1" s="469"/>
      <c r="D1" s="469"/>
      <c r="E1" s="469"/>
    </row>
    <row r="2" spans="2:5" ht="12.75">
      <c r="B2" s="469" t="s">
        <v>706</v>
      </c>
      <c r="C2" s="469"/>
      <c r="D2" s="469"/>
      <c r="E2" s="469"/>
    </row>
    <row r="3" spans="2:5" ht="12.75">
      <c r="B3" s="476" t="s">
        <v>707</v>
      </c>
      <c r="C3" s="476"/>
      <c r="D3" s="476"/>
      <c r="E3" s="476"/>
    </row>
    <row r="6" spans="1:5" ht="44.25" customHeight="1">
      <c r="A6" s="477" t="s">
        <v>606</v>
      </c>
      <c r="B6" s="477"/>
      <c r="C6" s="477"/>
      <c r="D6" s="477"/>
      <c r="E6" s="477"/>
    </row>
    <row r="7" spans="1:5" ht="12.75">
      <c r="A7" s="475" t="s">
        <v>81</v>
      </c>
      <c r="B7" s="474" t="s">
        <v>409</v>
      </c>
      <c r="C7" s="473" t="s">
        <v>519</v>
      </c>
      <c r="D7" s="473" t="s">
        <v>550</v>
      </c>
      <c r="E7" s="473" t="s">
        <v>607</v>
      </c>
    </row>
    <row r="8" spans="1:5" ht="26.25" customHeight="1">
      <c r="A8" s="475"/>
      <c r="B8" s="474"/>
      <c r="C8" s="473"/>
      <c r="D8" s="473"/>
      <c r="E8" s="473"/>
    </row>
    <row r="9" spans="1:5" ht="26.25" customHeight="1">
      <c r="A9" s="107">
        <v>1</v>
      </c>
      <c r="B9" s="4" t="s">
        <v>481</v>
      </c>
      <c r="C9" s="398">
        <v>10414</v>
      </c>
      <c r="D9" s="399">
        <f>6!D9</f>
        <v>9714</v>
      </c>
      <c r="E9" s="399">
        <f>6!E9</f>
        <v>9714</v>
      </c>
    </row>
    <row r="10" spans="1:5" ht="25.5" customHeight="1">
      <c r="A10" s="107">
        <v>2</v>
      </c>
      <c r="B10" s="4" t="s">
        <v>480</v>
      </c>
      <c r="C10" s="398">
        <v>30264.96</v>
      </c>
      <c r="D10" s="399">
        <f>6!D16</f>
        <v>29289.15</v>
      </c>
      <c r="E10" s="399">
        <f>6!E16</f>
        <v>29289.15</v>
      </c>
    </row>
    <row r="11" spans="1:5" ht="39.75" customHeight="1">
      <c r="A11" s="107">
        <v>3</v>
      </c>
      <c r="B11" s="4" t="s">
        <v>479</v>
      </c>
      <c r="C11" s="398">
        <v>5719.87</v>
      </c>
      <c r="D11" s="399">
        <f>6!D26</f>
        <v>5300</v>
      </c>
      <c r="E11" s="399">
        <f>6!E26</f>
        <v>5300</v>
      </c>
    </row>
    <row r="12" spans="1:5" ht="29.25" customHeight="1" hidden="1">
      <c r="A12" s="16" t="s">
        <v>76</v>
      </c>
      <c r="B12" s="4" t="s">
        <v>25</v>
      </c>
      <c r="C12" s="398">
        <f>3!D49</f>
        <v>-2658.78</v>
      </c>
      <c r="D12" s="399">
        <f>6!D27</f>
        <v>5300</v>
      </c>
      <c r="E12" s="399">
        <f>6!E27</f>
        <v>5300</v>
      </c>
    </row>
    <row r="13" spans="1:5" ht="40.5" customHeight="1" hidden="1">
      <c r="A13" s="16" t="s">
        <v>77</v>
      </c>
      <c r="B13" s="4" t="s">
        <v>115</v>
      </c>
      <c r="C13" s="398">
        <f>3!D70</f>
        <v>90</v>
      </c>
      <c r="D13" s="399">
        <v>0</v>
      </c>
      <c r="E13" s="399">
        <v>0</v>
      </c>
    </row>
    <row r="14" spans="1:5" ht="28.5" customHeight="1">
      <c r="A14" s="107">
        <v>4</v>
      </c>
      <c r="B14" s="4" t="s">
        <v>473</v>
      </c>
      <c r="C14" s="398">
        <v>27291.19</v>
      </c>
      <c r="D14" s="399">
        <f>6!D41</f>
        <v>17188.85</v>
      </c>
      <c r="E14" s="399">
        <f>6!E41</f>
        <v>17688.85</v>
      </c>
    </row>
    <row r="15" spans="1:5" ht="26.25" customHeight="1">
      <c r="A15" s="16" t="s">
        <v>78</v>
      </c>
      <c r="B15" s="4" t="s">
        <v>311</v>
      </c>
      <c r="C15" s="398">
        <f>14443.35-500</f>
        <v>13943.35</v>
      </c>
      <c r="D15" s="399">
        <f>6!D42</f>
        <v>8300</v>
      </c>
      <c r="E15" s="399">
        <f>6!E42</f>
        <v>8300</v>
      </c>
    </row>
    <row r="16" spans="1:5" ht="12.75" customHeight="1">
      <c r="A16" s="16" t="s">
        <v>79</v>
      </c>
      <c r="B16" s="4" t="s">
        <v>312</v>
      </c>
      <c r="C16" s="398">
        <v>13347.84</v>
      </c>
      <c r="D16" s="399">
        <f>6!D52</f>
        <v>8888.85</v>
      </c>
      <c r="E16" s="399">
        <f>6!E52</f>
        <v>9388.85</v>
      </c>
    </row>
    <row r="17" spans="1:5" ht="27" customHeight="1">
      <c r="A17" s="107">
        <v>5</v>
      </c>
      <c r="B17" s="158" t="s">
        <v>628</v>
      </c>
      <c r="C17" s="398">
        <v>376.94</v>
      </c>
      <c r="D17" s="399">
        <v>0</v>
      </c>
      <c r="E17" s="399">
        <v>0</v>
      </c>
    </row>
    <row r="18" spans="1:5" ht="27" customHeight="1">
      <c r="A18" s="107">
        <v>6</v>
      </c>
      <c r="B18" s="4" t="s">
        <v>475</v>
      </c>
      <c r="C18" s="398">
        <v>11250.95</v>
      </c>
      <c r="D18" s="399">
        <v>16218.74</v>
      </c>
      <c r="E18" s="399">
        <v>16243.34</v>
      </c>
    </row>
    <row r="19" spans="1:5" ht="27" customHeight="1">
      <c r="A19" s="107">
        <v>7</v>
      </c>
      <c r="B19" s="202" t="s">
        <v>478</v>
      </c>
      <c r="C19" s="398">
        <v>7538.49</v>
      </c>
      <c r="D19" s="399">
        <v>8688.83</v>
      </c>
      <c r="E19" s="399">
        <v>8688.83</v>
      </c>
    </row>
    <row r="20" spans="1:5" ht="27" customHeight="1">
      <c r="A20" s="107">
        <v>8</v>
      </c>
      <c r="B20" s="158" t="s">
        <v>615</v>
      </c>
      <c r="C20" s="398">
        <v>811.5</v>
      </c>
      <c r="D20" s="399">
        <v>9392.08</v>
      </c>
      <c r="E20" s="399">
        <v>0</v>
      </c>
    </row>
    <row r="21" spans="1:5" ht="12.75">
      <c r="A21" s="472" t="s">
        <v>80</v>
      </c>
      <c r="B21" s="472"/>
      <c r="C21" s="400">
        <f>SUM(C9:C20)-C12-C13-C15-C16</f>
        <v>93667.9</v>
      </c>
      <c r="D21" s="400">
        <f>SUM(D9:D20)-D12-D13-D15-D16</f>
        <v>95791.65</v>
      </c>
      <c r="E21" s="400">
        <f>SUM(E9:E19)-E12-E13-E15-E16</f>
        <v>86924.17</v>
      </c>
    </row>
  </sheetData>
  <sheetProtection/>
  <mergeCells count="10">
    <mergeCell ref="A21:B21"/>
    <mergeCell ref="C7:C8"/>
    <mergeCell ref="B7:B8"/>
    <mergeCell ref="A7:A8"/>
    <mergeCell ref="B1:E1"/>
    <mergeCell ref="D7:D8"/>
    <mergeCell ref="E7:E8"/>
    <mergeCell ref="B2:E2"/>
    <mergeCell ref="B3:E3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9.140625" style="437" customWidth="1"/>
    <col min="2" max="2" width="54.57421875" style="437" customWidth="1"/>
    <col min="3" max="3" width="12.00390625" style="437" customWidth="1"/>
    <col min="4" max="4" width="11.7109375" style="437" customWidth="1"/>
    <col min="5" max="5" width="9.140625" style="437" customWidth="1"/>
    <col min="6" max="7" width="0" style="437" hidden="1" customWidth="1"/>
    <col min="8" max="16384" width="9.140625" style="437" customWidth="1"/>
  </cols>
  <sheetData>
    <row r="1" spans="1:4" ht="15">
      <c r="A1" s="449"/>
      <c r="B1" s="461"/>
      <c r="C1" s="478" t="s">
        <v>688</v>
      </c>
      <c r="D1" s="467"/>
    </row>
    <row r="2" spans="1:4" ht="15">
      <c r="A2" s="449"/>
      <c r="B2" s="484" t="s">
        <v>708</v>
      </c>
      <c r="C2" s="484"/>
      <c r="D2" s="484"/>
    </row>
    <row r="3" spans="1:4" ht="15">
      <c r="A3" s="449"/>
      <c r="B3" s="460"/>
      <c r="C3" s="478" t="s">
        <v>709</v>
      </c>
      <c r="D3" s="478"/>
    </row>
    <row r="4" spans="1:4" ht="15">
      <c r="A4" s="449"/>
      <c r="B4" s="449"/>
      <c r="C4" s="459"/>
      <c r="D4" s="449"/>
    </row>
    <row r="5" spans="1:4" ht="29.25" customHeight="1">
      <c r="A5" s="479" t="s">
        <v>687</v>
      </c>
      <c r="B5" s="479"/>
      <c r="C5" s="479"/>
      <c r="D5" s="479"/>
    </row>
    <row r="6" spans="1:4" ht="30">
      <c r="A6" s="458" t="s">
        <v>682</v>
      </c>
      <c r="B6" s="448" t="s">
        <v>681</v>
      </c>
      <c r="C6" s="485" t="s">
        <v>686</v>
      </c>
      <c r="D6" s="485"/>
    </row>
    <row r="7" spans="1:4" ht="40.5" customHeight="1">
      <c r="A7" s="446">
        <v>1</v>
      </c>
      <c r="B7" s="445" t="s">
        <v>678</v>
      </c>
      <c r="C7" s="480">
        <f>C9</f>
        <v>13557.54</v>
      </c>
      <c r="D7" s="480"/>
    </row>
    <row r="8" spans="1:4" ht="12.75">
      <c r="A8" s="446"/>
      <c r="B8" s="445" t="s">
        <v>677</v>
      </c>
      <c r="C8" s="480"/>
      <c r="D8" s="480"/>
    </row>
    <row r="9" spans="1:7" ht="27" customHeight="1">
      <c r="A9" s="446" t="s">
        <v>340</v>
      </c>
      <c r="B9" s="445" t="s">
        <v>676</v>
      </c>
      <c r="C9" s="480">
        <f>C11+C12+C10</f>
        <v>13557.54</v>
      </c>
      <c r="D9" s="480"/>
      <c r="F9" s="457">
        <f>'[1]2'!D12+'[1]2'!D28</f>
        <v>6682.3</v>
      </c>
      <c r="G9" s="457">
        <f>F9-C11-C12</f>
        <v>-6875.24</v>
      </c>
    </row>
    <row r="10" spans="1:4" ht="51" customHeight="1" hidden="1">
      <c r="A10" s="444" t="s">
        <v>675</v>
      </c>
      <c r="B10" s="138" t="s">
        <v>215</v>
      </c>
      <c r="C10" s="482">
        <v>0</v>
      </c>
      <c r="D10" s="486"/>
    </row>
    <row r="11" spans="1:5" ht="27" customHeight="1">
      <c r="A11" s="444" t="s">
        <v>675</v>
      </c>
      <c r="B11" s="443" t="s">
        <v>674</v>
      </c>
      <c r="C11" s="480">
        <v>12411.91</v>
      </c>
      <c r="D11" s="480"/>
      <c r="E11" s="456"/>
    </row>
    <row r="12" spans="1:4" ht="27" customHeight="1">
      <c r="A12" s="444" t="s">
        <v>673</v>
      </c>
      <c r="B12" s="443" t="s">
        <v>304</v>
      </c>
      <c r="C12" s="482">
        <v>1145.63</v>
      </c>
      <c r="D12" s="483"/>
    </row>
    <row r="13" spans="1:4" ht="27" customHeight="1" hidden="1">
      <c r="A13" s="447">
        <v>2</v>
      </c>
      <c r="B13" s="443"/>
      <c r="C13" s="455"/>
      <c r="D13" s="454"/>
    </row>
    <row r="14" spans="1:4" ht="19.5" customHeight="1">
      <c r="A14" s="440"/>
      <c r="B14" s="439" t="s">
        <v>672</v>
      </c>
      <c r="C14" s="481">
        <f>C7</f>
        <v>13557.54</v>
      </c>
      <c r="D14" s="481"/>
    </row>
    <row r="15" spans="1:4" ht="15">
      <c r="A15" s="451"/>
      <c r="B15" s="450"/>
      <c r="C15" s="453"/>
      <c r="D15" s="452"/>
    </row>
    <row r="16" spans="1:4" ht="14.25" hidden="1">
      <c r="A16" s="451"/>
      <c r="B16" s="450"/>
      <c r="C16" s="478" t="s">
        <v>685</v>
      </c>
      <c r="D16" s="467"/>
    </row>
    <row r="17" spans="1:4" ht="14.25" hidden="1">
      <c r="A17" s="451"/>
      <c r="B17" s="450"/>
      <c r="C17" s="484" t="s">
        <v>684</v>
      </c>
      <c r="D17" s="484"/>
    </row>
    <row r="18" spans="1:4" ht="15" hidden="1">
      <c r="A18" s="449"/>
      <c r="B18" s="449"/>
      <c r="C18" s="478" t="s">
        <v>637</v>
      </c>
      <c r="D18" s="478"/>
    </row>
    <row r="19" spans="1:4" ht="15" hidden="1">
      <c r="A19" s="449"/>
      <c r="B19" s="449"/>
      <c r="C19" s="449"/>
      <c r="D19" s="449"/>
    </row>
    <row r="20" spans="1:4" ht="30" customHeight="1" hidden="1">
      <c r="A20" s="479" t="s">
        <v>683</v>
      </c>
      <c r="B20" s="479"/>
      <c r="C20" s="479"/>
      <c r="D20" s="479"/>
    </row>
    <row r="21" spans="1:4" ht="42.75" customHeight="1" hidden="1">
      <c r="A21" s="448" t="s">
        <v>682</v>
      </c>
      <c r="B21" s="448" t="s">
        <v>681</v>
      </c>
      <c r="C21" s="447" t="s">
        <v>680</v>
      </c>
      <c r="D21" s="447" t="s">
        <v>679</v>
      </c>
    </row>
    <row r="22" spans="1:4" ht="40.5" customHeight="1" hidden="1">
      <c r="A22" s="446">
        <v>1</v>
      </c>
      <c r="B22" s="445" t="s">
        <v>678</v>
      </c>
      <c r="C22" s="441">
        <f>C24</f>
        <v>8300</v>
      </c>
      <c r="D22" s="441">
        <f>D24</f>
        <v>8300</v>
      </c>
    </row>
    <row r="23" spans="1:4" ht="17.25" customHeight="1" hidden="1">
      <c r="A23" s="446"/>
      <c r="B23" s="445" t="s">
        <v>677</v>
      </c>
      <c r="C23" s="442"/>
      <c r="D23" s="441"/>
    </row>
    <row r="24" spans="1:4" ht="26.25" customHeight="1" hidden="1">
      <c r="A24" s="446" t="s">
        <v>340</v>
      </c>
      <c r="B24" s="445" t="s">
        <v>676</v>
      </c>
      <c r="C24" s="442">
        <f>C26+C27+C25</f>
        <v>8300</v>
      </c>
      <c r="D24" s="441">
        <f>D26+D27+D25</f>
        <v>8300</v>
      </c>
    </row>
    <row r="25" spans="1:4" ht="54" customHeight="1" hidden="1">
      <c r="A25" s="444" t="s">
        <v>675</v>
      </c>
      <c r="B25" s="138" t="s">
        <v>215</v>
      </c>
      <c r="C25" s="442">
        <f>'[1]7'!D45+'[1]7'!D51</f>
        <v>0</v>
      </c>
      <c r="D25" s="441">
        <f>'[1]7'!E45+'[1]7'!E51</f>
        <v>0</v>
      </c>
    </row>
    <row r="26" spans="1:4" ht="28.5" customHeight="1" hidden="1">
      <c r="A26" s="444" t="s">
        <v>675</v>
      </c>
      <c r="B26" s="443" t="s">
        <v>674</v>
      </c>
      <c r="C26" s="442">
        <f>'[1]7'!D47</f>
        <v>6000</v>
      </c>
      <c r="D26" s="441">
        <f>'[1]7'!E47</f>
        <v>6000</v>
      </c>
    </row>
    <row r="27" spans="1:4" ht="27.75" customHeight="1" hidden="1">
      <c r="A27" s="444" t="s">
        <v>673</v>
      </c>
      <c r="B27" s="443" t="s">
        <v>304</v>
      </c>
      <c r="C27" s="442">
        <f>'[1]7'!D49</f>
        <v>2300</v>
      </c>
      <c r="D27" s="441">
        <f>'[1]7'!E49</f>
        <v>2300</v>
      </c>
    </row>
    <row r="28" spans="1:4" ht="19.5" customHeight="1" hidden="1">
      <c r="A28" s="440"/>
      <c r="B28" s="439" t="s">
        <v>672</v>
      </c>
      <c r="C28" s="438">
        <f>C22</f>
        <v>8300</v>
      </c>
      <c r="D28" s="438">
        <f>D22</f>
        <v>8300</v>
      </c>
    </row>
  </sheetData>
  <sheetProtection/>
  <mergeCells count="16">
    <mergeCell ref="B2:D2"/>
    <mergeCell ref="A5:D5"/>
    <mergeCell ref="C6:D6"/>
    <mergeCell ref="C17:D17"/>
    <mergeCell ref="C8:D8"/>
    <mergeCell ref="C9:D9"/>
    <mergeCell ref="C10:D10"/>
    <mergeCell ref="C18:D18"/>
    <mergeCell ref="A20:D20"/>
    <mergeCell ref="C1:D1"/>
    <mergeCell ref="C16:D16"/>
    <mergeCell ref="C11:D11"/>
    <mergeCell ref="C14:D14"/>
    <mergeCell ref="C12:D12"/>
    <mergeCell ref="C7:D7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KomitetZS</cp:lastModifiedBy>
  <cp:lastPrinted>2022-12-24T05:42:35Z</cp:lastPrinted>
  <dcterms:created xsi:type="dcterms:W3CDTF">1996-10-08T23:32:33Z</dcterms:created>
  <dcterms:modified xsi:type="dcterms:W3CDTF">2022-12-24T05:43:43Z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